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c31251f1d7f2db/Desktop/SMPC/"/>
    </mc:Choice>
  </mc:AlternateContent>
  <xr:revisionPtr revIDLastSave="17" documentId="8_{F107E4D3-D3BF-4F6B-8EE4-90A186389075}" xr6:coauthVersionLast="47" xr6:coauthVersionMax="47" xr10:uidLastSave="{D455039C-84A5-44F8-AD7D-996B42CFEF91}"/>
  <bookViews>
    <workbookView xWindow="-108" yWindow="-108" windowWidth="23256" windowHeight="12456" tabRatio="909" activeTab="5" xr2:uid="{00000000-000D-0000-FFFF-FFFF00000000}"/>
  </bookViews>
  <sheets>
    <sheet name=" 20212022 cash book" sheetId="16" r:id="rId1"/>
    <sheet name="cash book" sheetId="4" state="hidden" r:id="rId2"/>
    <sheet name="part last year cash book" sheetId="15" state="hidden" r:id="rId3"/>
    <sheet name="Savings Account Cash Book" sheetId="17" r:id="rId4"/>
    <sheet name="Receipts and Payments" sheetId="18" r:id="rId5"/>
    <sheet name="Year End Summary" sheetId="19" r:id="rId6"/>
    <sheet name="Assets" sheetId="9" r:id="rId7"/>
    <sheet name="clerk expenses" sheetId="5" state="hidden" r:id="rId8"/>
  </sheets>
  <definedNames>
    <definedName name="A" localSheetId="0">#REF!</definedName>
    <definedName name="A" localSheetId="2">#REF!</definedName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0" i="16" l="1"/>
  <c r="J19" i="9"/>
  <c r="J6" i="9"/>
  <c r="J7" i="9"/>
  <c r="J8" i="9"/>
  <c r="J9" i="9"/>
  <c r="J10" i="9"/>
  <c r="J11" i="9"/>
  <c r="J12" i="9"/>
  <c r="J13" i="9"/>
  <c r="J14" i="9"/>
  <c r="J15" i="9"/>
  <c r="J16" i="9"/>
  <c r="J17" i="9"/>
  <c r="J5" i="9"/>
  <c r="V57" i="16" l="1"/>
  <c r="V22" i="16"/>
  <c r="D18" i="9"/>
  <c r="G12" i="18"/>
  <c r="C99" i="16"/>
  <c r="G8" i="18" s="1"/>
  <c r="F99" i="16"/>
  <c r="E99" i="16"/>
  <c r="AE98" i="16"/>
  <c r="AE97" i="16"/>
  <c r="AE96" i="16"/>
  <c r="AE95" i="16"/>
  <c r="AE94" i="16"/>
  <c r="AE93" i="16"/>
  <c r="AE92" i="16"/>
  <c r="AE91" i="16"/>
  <c r="AE90" i="16"/>
  <c r="AE89" i="16"/>
  <c r="AE88" i="16"/>
  <c r="AE87" i="16"/>
  <c r="AE86" i="16"/>
  <c r="AE85" i="16"/>
  <c r="AE84" i="16"/>
  <c r="AE83" i="16"/>
  <c r="AE82" i="16"/>
  <c r="AE81" i="16"/>
  <c r="AE80" i="16"/>
  <c r="AE79" i="16"/>
  <c r="AE78" i="16"/>
  <c r="AE77" i="16"/>
  <c r="AE76" i="16"/>
  <c r="AE75" i="16"/>
  <c r="AE74" i="16"/>
  <c r="AE73" i="16"/>
  <c r="AE72" i="16"/>
  <c r="AE71" i="16"/>
  <c r="AE70" i="16" l="1"/>
  <c r="AE69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G18" i="16"/>
  <c r="G17" i="16"/>
  <c r="G16" i="16"/>
  <c r="G15" i="16"/>
  <c r="G14" i="16"/>
  <c r="G13" i="16"/>
  <c r="G12" i="16"/>
  <c r="G11" i="16"/>
  <c r="G10" i="16"/>
  <c r="F6" i="17"/>
  <c r="G6" i="17" s="1"/>
  <c r="G7" i="17" s="1"/>
  <c r="G99" i="16" l="1"/>
  <c r="D14" i="18"/>
  <c r="AE68" i="16"/>
  <c r="AE67" i="16"/>
  <c r="AE66" i="16"/>
  <c r="AE65" i="16"/>
  <c r="AE64" i="16"/>
  <c r="AE63" i="16"/>
  <c r="AE62" i="16"/>
  <c r="AE61" i="16"/>
  <c r="AE60" i="16"/>
  <c r="AE59" i="16"/>
  <c r="AE58" i="16"/>
  <c r="AE57" i="16"/>
  <c r="AE56" i="16"/>
  <c r="AE55" i="16"/>
  <c r="AE54" i="16"/>
  <c r="AE53" i="16"/>
  <c r="AE52" i="16"/>
  <c r="AE51" i="16"/>
  <c r="AE50" i="16"/>
  <c r="AE49" i="16"/>
  <c r="AE48" i="16"/>
  <c r="AE47" i="16"/>
  <c r="AE46" i="16"/>
  <c r="AE45" i="16"/>
  <c r="AE44" i="16"/>
  <c r="AE43" i="16"/>
  <c r="AE42" i="16"/>
  <c r="AE18" i="16"/>
  <c r="AE17" i="16"/>
  <c r="AE16" i="16"/>
  <c r="AE15" i="16"/>
  <c r="AE14" i="16"/>
  <c r="AE13" i="16"/>
  <c r="AE12" i="16"/>
  <c r="AE11" i="16"/>
  <c r="AE10" i="16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AE9" i="16"/>
  <c r="C14" i="18" l="1"/>
  <c r="C28" i="19"/>
  <c r="C12" i="19"/>
  <c r="B28" i="19"/>
  <c r="B12" i="19"/>
  <c r="B33" i="18"/>
  <c r="A33" i="18"/>
  <c r="B14" i="18"/>
  <c r="A14" i="18"/>
  <c r="D26" i="17" l="1"/>
  <c r="G9" i="18" s="1"/>
  <c r="G14" i="18" s="1"/>
  <c r="J8" i="19" s="1"/>
  <c r="G5" i="17" l="1"/>
  <c r="AD99" i="16"/>
  <c r="G26" i="18" s="1"/>
  <c r="AC99" i="16"/>
  <c r="G28" i="18" s="1"/>
  <c r="AB99" i="16"/>
  <c r="G32" i="18" s="1"/>
  <c r="J15" i="19" s="1"/>
  <c r="AA99" i="16"/>
  <c r="G20" i="18" s="1"/>
  <c r="Z99" i="16"/>
  <c r="Z100" i="16" s="1"/>
  <c r="G27" i="18" s="1"/>
  <c r="Y99" i="16"/>
  <c r="X99" i="16"/>
  <c r="W99" i="16"/>
  <c r="V99" i="16"/>
  <c r="G23" i="18" s="1"/>
  <c r="U99" i="16"/>
  <c r="T99" i="16"/>
  <c r="G31" i="18" s="1"/>
  <c r="S99" i="16"/>
  <c r="G22" i="18" s="1"/>
  <c r="R99" i="16"/>
  <c r="G25" i="18" s="1"/>
  <c r="Q99" i="16"/>
  <c r="P99" i="16"/>
  <c r="O99" i="16"/>
  <c r="N99" i="16"/>
  <c r="G19" i="18" s="1"/>
  <c r="M99" i="16"/>
  <c r="G18" i="18" s="1"/>
  <c r="AE8" i="16"/>
  <c r="AE99" i="16" s="1"/>
  <c r="J10" i="19" s="1"/>
  <c r="G30" i="18" l="1"/>
  <c r="AD100" i="16"/>
  <c r="G24" i="18"/>
  <c r="G21" i="18"/>
  <c r="G8" i="17"/>
  <c r="G9" i="17" s="1"/>
  <c r="G10" i="17" s="1"/>
  <c r="G11" i="17" s="1"/>
  <c r="G12" i="17" s="1"/>
  <c r="G13" i="17" s="1"/>
  <c r="G14" i="17" s="1"/>
  <c r="G15" i="17" s="1"/>
  <c r="G16" i="17" s="1"/>
  <c r="G17" i="17" s="1"/>
  <c r="C18" i="18"/>
  <c r="C24" i="18"/>
  <c r="C19" i="18"/>
  <c r="C25" i="18"/>
  <c r="C23" i="18"/>
  <c r="C28" i="18"/>
  <c r="C29" i="18"/>
  <c r="C22" i="18"/>
  <c r="C30" i="18"/>
  <c r="C31" i="18"/>
  <c r="C20" i="18"/>
  <c r="C26" i="18"/>
  <c r="G33" i="18" l="1"/>
  <c r="J12" i="19"/>
  <c r="J14" i="19" s="1"/>
  <c r="C33" i="18"/>
  <c r="G18" i="17"/>
  <c r="G19" i="17" s="1"/>
  <c r="G20" i="17" s="1"/>
  <c r="G21" i="17" s="1"/>
  <c r="G22" i="17" s="1"/>
  <c r="G23" i="17" s="1"/>
  <c r="G24" i="17" l="1"/>
  <c r="G25" i="17" s="1"/>
  <c r="G26" i="17" s="1"/>
  <c r="J20" i="19" s="1"/>
  <c r="AE100" i="16"/>
  <c r="H91" i="15"/>
  <c r="G91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P69" i="15"/>
  <c r="O69" i="15"/>
  <c r="N69" i="15"/>
  <c r="M69" i="15"/>
  <c r="L69" i="15"/>
  <c r="H69" i="15"/>
  <c r="G69" i="15"/>
  <c r="AK68" i="15"/>
  <c r="AK67" i="15"/>
  <c r="AK66" i="15"/>
  <c r="AK65" i="15"/>
  <c r="AK64" i="15"/>
  <c r="AK63" i="15"/>
  <c r="AK62" i="15"/>
  <c r="AK61" i="15"/>
  <c r="AK60" i="15"/>
  <c r="AK59" i="15"/>
  <c r="AK58" i="15"/>
  <c r="AK57" i="15"/>
  <c r="AK56" i="15"/>
  <c r="AK55" i="15"/>
  <c r="AK54" i="15"/>
  <c r="AK53" i="15"/>
  <c r="AK52" i="15"/>
  <c r="AK51" i="15"/>
  <c r="AK50" i="15"/>
  <c r="AK49" i="15"/>
  <c r="AK48" i="15"/>
  <c r="AK47" i="15"/>
  <c r="AK46" i="15"/>
  <c r="AK45" i="15"/>
  <c r="AK44" i="15"/>
  <c r="AK43" i="15"/>
  <c r="AK42" i="15"/>
  <c r="AK41" i="15"/>
  <c r="AK40" i="15"/>
  <c r="AK39" i="15"/>
  <c r="AK38" i="15"/>
  <c r="AK37" i="15"/>
  <c r="AK36" i="15"/>
  <c r="AK35" i="15"/>
  <c r="AK34" i="15"/>
  <c r="AK33" i="15"/>
  <c r="AK32" i="15"/>
  <c r="AK31" i="15"/>
  <c r="AK30" i="15"/>
  <c r="AK29" i="15"/>
  <c r="AK28" i="15"/>
  <c r="AK27" i="15"/>
  <c r="AK26" i="15"/>
  <c r="AK25" i="15"/>
  <c r="AK24" i="15"/>
  <c r="AK23" i="15"/>
  <c r="AK22" i="15"/>
  <c r="AK21" i="15"/>
  <c r="AK20" i="15"/>
  <c r="AK19" i="15"/>
  <c r="AK18" i="15"/>
  <c r="AK17" i="15"/>
  <c r="AK16" i="15"/>
  <c r="AK15" i="15"/>
  <c r="AK14" i="15"/>
  <c r="AK13" i="15"/>
  <c r="AK12" i="15"/>
  <c r="AK11" i="15"/>
  <c r="AK10" i="15"/>
  <c r="AK9" i="15"/>
  <c r="AK8" i="15"/>
  <c r="AK7" i="15"/>
  <c r="AK6" i="15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J19" i="19" l="1"/>
  <c r="AE101" i="16"/>
  <c r="Q69" i="15"/>
  <c r="AK69" i="15"/>
  <c r="AM69" i="15"/>
  <c r="G70" i="15"/>
  <c r="I31" i="4"/>
  <c r="I32" i="4" s="1"/>
  <c r="I33" i="4" s="1"/>
  <c r="I34" i="4" s="1"/>
  <c r="I28" i="4"/>
  <c r="AE102" i="16" l="1"/>
  <c r="J28" i="19"/>
  <c r="C18" i="9" l="1"/>
  <c r="F8" i="5" l="1"/>
  <c r="F6" i="5"/>
  <c r="E12" i="5"/>
  <c r="F131" i="5" l="1"/>
  <c r="G96" i="5"/>
  <c r="K116" i="5"/>
  <c r="K106" i="5"/>
  <c r="K96" i="5"/>
  <c r="K83" i="5"/>
  <c r="K73" i="5"/>
  <c r="K62" i="5"/>
  <c r="K51" i="5"/>
  <c r="K39" i="5"/>
  <c r="K27" i="5"/>
  <c r="M116" i="5"/>
  <c r="L116" i="5"/>
  <c r="J116" i="5"/>
  <c r="I116" i="5"/>
  <c r="H116" i="5"/>
  <c r="G116" i="5"/>
  <c r="M106" i="5"/>
  <c r="L106" i="5"/>
  <c r="J106" i="5"/>
  <c r="I106" i="5"/>
  <c r="H106" i="5"/>
  <c r="G106" i="5"/>
  <c r="M96" i="5"/>
  <c r="L96" i="5"/>
  <c r="J96" i="5"/>
  <c r="I96" i="5"/>
  <c r="H96" i="5"/>
  <c r="M83" i="5"/>
  <c r="L83" i="5"/>
  <c r="J83" i="5"/>
  <c r="I83" i="5"/>
  <c r="H83" i="5"/>
  <c r="G83" i="5"/>
  <c r="M73" i="5"/>
  <c r="L73" i="5"/>
  <c r="J73" i="5"/>
  <c r="I73" i="5"/>
  <c r="H73" i="5"/>
  <c r="G73" i="5"/>
  <c r="M62" i="5"/>
  <c r="L62" i="5"/>
  <c r="J62" i="5"/>
  <c r="I62" i="5"/>
  <c r="H62" i="5"/>
  <c r="G62" i="5"/>
  <c r="M51" i="5"/>
  <c r="M39" i="5"/>
  <c r="M27" i="5"/>
  <c r="L51" i="5"/>
  <c r="J51" i="5"/>
  <c r="I51" i="5"/>
  <c r="H51" i="5"/>
  <c r="G51" i="5"/>
  <c r="E51" i="5"/>
  <c r="G39" i="5"/>
  <c r="H39" i="5"/>
  <c r="I39" i="5"/>
  <c r="J39" i="5"/>
  <c r="L39" i="5"/>
  <c r="G27" i="5"/>
  <c r="H27" i="5"/>
  <c r="I27" i="5"/>
  <c r="J27" i="5"/>
  <c r="L27" i="5"/>
  <c r="E83" i="5"/>
  <c r="E73" i="5"/>
  <c r="E62" i="5"/>
  <c r="E39" i="5"/>
  <c r="E116" i="5"/>
  <c r="E106" i="5"/>
  <c r="E96" i="5"/>
  <c r="E27" i="5"/>
  <c r="H131" i="5" l="1"/>
  <c r="G131" i="5"/>
  <c r="L131" i="5"/>
  <c r="M131" i="5"/>
  <c r="E131" i="5"/>
  <c r="J131" i="5"/>
  <c r="I131" i="5"/>
  <c r="K131" i="5"/>
  <c r="N116" i="5"/>
  <c r="N106" i="5"/>
  <c r="N27" i="5"/>
  <c r="N96" i="5"/>
  <c r="N83" i="5"/>
  <c r="N73" i="5"/>
  <c r="N62" i="5"/>
  <c r="N51" i="5"/>
  <c r="N39" i="5"/>
  <c r="N1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South Mimms</author>
  </authors>
  <commentList>
    <comment ref="I54" authorId="0" shapeId="0" xr:uid="{3651D6A1-3FED-49B3-8133-43BFB090861B}">
      <text>
        <r>
          <rPr>
            <b/>
            <sz val="9"/>
            <color indexed="81"/>
            <rFont val="Tahoma"/>
            <family val="2"/>
          </rPr>
          <t>South Mimms:</t>
        </r>
        <r>
          <rPr>
            <sz val="9"/>
            <color indexed="81"/>
            <rFont val="Tahoma"/>
            <family val="2"/>
          </rPr>
          <t xml:space="preserve">
see minute 10/18, never actioned
</t>
        </r>
      </text>
    </comment>
  </commentList>
</comments>
</file>

<file path=xl/sharedStrings.xml><?xml version="1.0" encoding="utf-8"?>
<sst xmlns="http://schemas.openxmlformats.org/spreadsheetml/2006/main" count="972" uniqueCount="405">
  <si>
    <t xml:space="preserve">Receipts </t>
  </si>
  <si>
    <t>Payments</t>
  </si>
  <si>
    <t xml:space="preserve">Precept </t>
  </si>
  <si>
    <t>Interest</t>
  </si>
  <si>
    <t>Grants</t>
  </si>
  <si>
    <t>CIL</t>
  </si>
  <si>
    <t>VAT</t>
  </si>
  <si>
    <t>Clerk</t>
  </si>
  <si>
    <t>Pension</t>
  </si>
  <si>
    <t>PAYE/NI</t>
  </si>
  <si>
    <t xml:space="preserve">Training </t>
  </si>
  <si>
    <t>Mileage</t>
  </si>
  <si>
    <t>Office</t>
  </si>
  <si>
    <t>Hall Hire</t>
  </si>
  <si>
    <t>Community</t>
  </si>
  <si>
    <t>Insurance</t>
  </si>
  <si>
    <t>Audit</t>
  </si>
  <si>
    <t>HAPTC/SLCC</t>
  </si>
  <si>
    <t>s137</t>
  </si>
  <si>
    <t>Totals</t>
  </si>
  <si>
    <t>including £13,334.98 CIL</t>
  </si>
  <si>
    <t>Receipts</t>
  </si>
  <si>
    <t>Statement date</t>
  </si>
  <si>
    <t>Statement page</t>
  </si>
  <si>
    <t>credit</t>
  </si>
  <si>
    <t>tfr from BR a/c</t>
  </si>
  <si>
    <t>dd</t>
  </si>
  <si>
    <t>so</t>
  </si>
  <si>
    <t>LGPS</t>
  </si>
  <si>
    <t>ICO</t>
  </si>
  <si>
    <t>H Rook, salary</t>
  </si>
  <si>
    <t>Transparency CF</t>
  </si>
  <si>
    <t>Precept</t>
  </si>
  <si>
    <t>bank interest</t>
  </si>
  <si>
    <t>tfr to current a/c</t>
  </si>
  <si>
    <t>cr</t>
  </si>
  <si>
    <t>dr</t>
  </si>
  <si>
    <t>transfer</t>
  </si>
  <si>
    <t>ICO Data Registrar</t>
  </si>
  <si>
    <t>bank credit</t>
  </si>
  <si>
    <t>checked chq stub</t>
  </si>
  <si>
    <t>clerk expenses</t>
  </si>
  <si>
    <t>HAPTC subs</t>
  </si>
  <si>
    <t>4/17 clerk sal &amp; exp</t>
  </si>
  <si>
    <t>grant reptile club</t>
  </si>
  <si>
    <t>st giles school</t>
  </si>
  <si>
    <t>BDO auditor fee</t>
  </si>
  <si>
    <t>inplant print</t>
  </si>
  <si>
    <t>Zurich - insurance</t>
  </si>
  <si>
    <t>SLCC subs</t>
  </si>
  <si>
    <t>British Legion</t>
  </si>
  <si>
    <t>Y Harverson Xmas lights</t>
  </si>
  <si>
    <t>grant st giles school</t>
  </si>
  <si>
    <t>cash book date</t>
  </si>
  <si>
    <t>BR a/c</t>
  </si>
  <si>
    <t>current a/c</t>
  </si>
  <si>
    <t xml:space="preserve">South Mimms Parish Council </t>
  </si>
  <si>
    <t>Account</t>
  </si>
  <si>
    <t>ref</t>
  </si>
  <si>
    <t>SMYCA</t>
  </si>
  <si>
    <t>Total</t>
  </si>
  <si>
    <t>Hertsmere - defibrillator??</t>
  </si>
  <si>
    <t>chq 000264 cancelled</t>
  </si>
  <si>
    <t>Helen Rook</t>
  </si>
  <si>
    <t xml:space="preserve">Expense Claim April 2017 </t>
  </si>
  <si>
    <t>Mileage re: PC meeting (London Colney&gt;South Mimms&gt;London Colney - 10 miles x 45p)</t>
  </si>
  <si>
    <t>Mileage re: Parish Papers (London Colney&gt;South Mimms&gt;London Colney - 10 miles x 45p)</t>
  </si>
  <si>
    <t xml:space="preserve">Stamps re: May Parish Newsletters </t>
  </si>
  <si>
    <t>Mileage re: Noticeboards (London Colney&gt;South Mimms&gt;London Colney - 10 miles x 45p)</t>
  </si>
  <si>
    <t xml:space="preserve">Stamps re: May PC Meeting and June Parish Newsletters </t>
  </si>
  <si>
    <t>Mileage re: Internal Audit (London Colney&gt;Potters Bar&gt;London Colney - 12 miles x 45p)</t>
  </si>
  <si>
    <t>April</t>
  </si>
  <si>
    <t>Stationery (paper, envelopes)</t>
  </si>
  <si>
    <t xml:space="preserve">Telephone/Mobile </t>
  </si>
  <si>
    <t>Broadband/Internet</t>
  </si>
  <si>
    <t xml:space="preserve">Expense Claim May 2017 </t>
  </si>
  <si>
    <t>May</t>
  </si>
  <si>
    <t>Stationery (paper, toner, envelopes)</t>
  </si>
  <si>
    <t xml:space="preserve">Expense Claim June 2017 </t>
  </si>
  <si>
    <t>Majestic re: Internal Audit</t>
  </si>
  <si>
    <t xml:space="preserve">Stamps re: July PC Meeting and July Parish Newsletters </t>
  </si>
  <si>
    <t>June</t>
  </si>
  <si>
    <t xml:space="preserve">Expense Claim July &amp; August 2017 </t>
  </si>
  <si>
    <t xml:space="preserve">Stamps re: September PC Meeting and September Parish Newsletters </t>
  </si>
  <si>
    <t>Aug</t>
  </si>
  <si>
    <t>Stationery (paper, files, envelopes)</t>
  </si>
  <si>
    <t>Jul &amp; Aug</t>
  </si>
  <si>
    <t xml:space="preserve">Expense Claim September 2017 </t>
  </si>
  <si>
    <t xml:space="preserve">Stamps re: October PC Meeting </t>
  </si>
  <si>
    <t>Sep</t>
  </si>
  <si>
    <t xml:space="preserve">Expense Claim October 2017 </t>
  </si>
  <si>
    <t xml:space="preserve">Stamps re: November PC Meeting &amp; Parish Papers </t>
  </si>
  <si>
    <t>Oct</t>
  </si>
  <si>
    <t>Stationery (paper, staples, envelopes)</t>
  </si>
  <si>
    <t xml:space="preserve">Expense Claim November &amp; December 2017 </t>
  </si>
  <si>
    <t>Mileage re: Remembrance Sunday (London Colney&gt;South Mimms&gt;London Colney - 10 miles x 45p)</t>
  </si>
  <si>
    <t>Mileage re: Poppy Wreath Laying (London Colney&gt;South Mimms&gt;London Colney - 10 miles x 45p)</t>
  </si>
  <si>
    <t>Mileage re: Budget meeting (London Colney&gt;South Mimms&gt;London Colney - 10 miles x 45p)</t>
  </si>
  <si>
    <t xml:space="preserve">Stamps re: December Parish Papers </t>
  </si>
  <si>
    <t xml:space="preserve">Norton Renewal </t>
  </si>
  <si>
    <t>Nov &amp; Dec</t>
  </si>
  <si>
    <t xml:space="preserve">Expense Claim January 2018 </t>
  </si>
  <si>
    <t>Stationery (paper, toner)</t>
  </si>
  <si>
    <t xml:space="preserve">Stamps re: January Parish Papers </t>
  </si>
  <si>
    <t>Jan</t>
  </si>
  <si>
    <t xml:space="preserve">Expense Claim February 2018 </t>
  </si>
  <si>
    <t>Stationery (envelopes)</t>
  </si>
  <si>
    <t xml:space="preserve">Stamps re: Feb PC meeting and March Parish Papers </t>
  </si>
  <si>
    <t>Feb</t>
  </si>
  <si>
    <t>Postage</t>
  </si>
  <si>
    <t>Telephone</t>
  </si>
  <si>
    <t>Stationery</t>
  </si>
  <si>
    <t>Gift</t>
  </si>
  <si>
    <t>Licences</t>
  </si>
  <si>
    <t>clerk expenses Mar 17</t>
  </si>
  <si>
    <t>itzbits, laptop repairs</t>
  </si>
  <si>
    <t>Clerk Salary</t>
  </si>
  <si>
    <t>mileage</t>
  </si>
  <si>
    <t>bank deposit</t>
  </si>
  <si>
    <t>stamps</t>
  </si>
  <si>
    <t>stationery</t>
  </si>
  <si>
    <t>telephone/mobile</t>
  </si>
  <si>
    <t>broadband/internet</t>
  </si>
  <si>
    <t>South Mimms Parish Council</t>
  </si>
  <si>
    <t>Assets Register</t>
  </si>
  <si>
    <t>Date of purchase</t>
  </si>
  <si>
    <t>Description</t>
  </si>
  <si>
    <t>Cost of purchase (excl. VAT)</t>
  </si>
  <si>
    <t xml:space="preserve">Wall Mounted Notice Board - by Village Hall </t>
  </si>
  <si>
    <t xml:space="preserve">2 Benches on Village Green </t>
  </si>
  <si>
    <t>2 Benches - Glebeland &amp; 2 Benches - Brookside *</t>
  </si>
  <si>
    <t>SMYCA grant refund</t>
  </si>
  <si>
    <t xml:space="preserve">Expense Claim March 2017  </t>
  </si>
  <si>
    <t xml:space="preserve">paid 04/17,  chq 258 </t>
  </si>
  <si>
    <t>paid 05/17, chq 261 (part)</t>
  </si>
  <si>
    <t>paid 06/17, chq 262</t>
  </si>
  <si>
    <t>Cash book 1/4/2018 - 31/3/2019</t>
  </si>
  <si>
    <t>cancelled</t>
  </si>
  <si>
    <t>SO</t>
  </si>
  <si>
    <t>DD</t>
  </si>
  <si>
    <t>current</t>
  </si>
  <si>
    <t>Bank rec 31/8</t>
  </si>
  <si>
    <t>unpresented</t>
  </si>
  <si>
    <t>agreed 116</t>
  </si>
  <si>
    <t>cash book balance</t>
  </si>
  <si>
    <t>Balance current a/c brought forward 31 March 2018</t>
  </si>
  <si>
    <t>a/c trf</t>
  </si>
  <si>
    <t>comp repair</t>
  </si>
  <si>
    <t>Other Grants</t>
  </si>
  <si>
    <t>Salary</t>
  </si>
  <si>
    <t>Internet</t>
  </si>
  <si>
    <t>Int Audit</t>
  </si>
  <si>
    <t>Ext Audit</t>
  </si>
  <si>
    <t>HAPTC</t>
  </si>
  <si>
    <t>SLCC</t>
  </si>
  <si>
    <t>Employee payments</t>
  </si>
  <si>
    <t>Training</t>
  </si>
  <si>
    <t>Advertising</t>
  </si>
  <si>
    <t xml:space="preserve">Mileage </t>
  </si>
  <si>
    <t>Staionery</t>
  </si>
  <si>
    <t>Software Licences</t>
  </si>
  <si>
    <t>Room hire</t>
  </si>
  <si>
    <t>Fees</t>
  </si>
  <si>
    <t>Legal</t>
  </si>
  <si>
    <t>HR</t>
  </si>
  <si>
    <t>Website</t>
  </si>
  <si>
    <t>Equipment purchased</t>
  </si>
  <si>
    <t>Equipment maintenance</t>
  </si>
  <si>
    <t>Councillors</t>
  </si>
  <si>
    <t>NI/PAYE</t>
  </si>
  <si>
    <t>Employer NI</t>
  </si>
  <si>
    <t>Employee pension</t>
  </si>
  <si>
    <t>Employer pension</t>
  </si>
  <si>
    <t>Assets</t>
  </si>
  <si>
    <t>SMPC</t>
  </si>
  <si>
    <t>Expenses</t>
  </si>
  <si>
    <t>Grant</t>
  </si>
  <si>
    <t>HR Advice</t>
  </si>
  <si>
    <t>-</t>
  </si>
  <si>
    <t>Payee</t>
  </si>
  <si>
    <t>Clerk pension</t>
  </si>
  <si>
    <t>insurance</t>
  </si>
  <si>
    <t>room hire</t>
  </si>
  <si>
    <t>clerk tax/NI</t>
  </si>
  <si>
    <t>Gov</t>
  </si>
  <si>
    <t>Comm</t>
  </si>
  <si>
    <t>Remembrance day silhouette</t>
  </si>
  <si>
    <t>Audit, ICO &amp; Professional fees</t>
  </si>
  <si>
    <t>Village display xmas lights December 2017</t>
  </si>
  <si>
    <t>Village display more lights December 2018</t>
  </si>
  <si>
    <t xml:space="preserve">CIL </t>
  </si>
  <si>
    <t>Cllr training</t>
  </si>
  <si>
    <t>CIL expenditure</t>
  </si>
  <si>
    <t>N Gettings</t>
  </si>
  <si>
    <t>Current Account Cash Book</t>
  </si>
  <si>
    <t>Opening Balance</t>
  </si>
  <si>
    <t>Credits</t>
  </si>
  <si>
    <t>Debits</t>
  </si>
  <si>
    <t>Date</t>
  </si>
  <si>
    <t>Defibrilator</t>
  </si>
  <si>
    <t>Freestanding Notice Board - Black Horse Lane</t>
  </si>
  <si>
    <t xml:space="preserve">TOTALS </t>
  </si>
  <si>
    <t>Details</t>
  </si>
  <si>
    <t>Running Balance</t>
  </si>
  <si>
    <t>SMPC Community Events</t>
  </si>
  <si>
    <t>Savings A/c</t>
  </si>
  <si>
    <t xml:space="preserve">Balance </t>
  </si>
  <si>
    <t>Savings Account Current Balance</t>
  </si>
  <si>
    <t>Rememberance Sunday S137</t>
  </si>
  <si>
    <t xml:space="preserve">Date </t>
  </si>
  <si>
    <t>Clerk Remuneration</t>
  </si>
  <si>
    <t>Laptop Computer- no longer in use but retained</t>
  </si>
  <si>
    <t>Stored by Clerk</t>
  </si>
  <si>
    <t>Notes</t>
  </si>
  <si>
    <t>Year ending</t>
  </si>
  <si>
    <t>31.03.18</t>
  </si>
  <si>
    <t>31.03.19</t>
  </si>
  <si>
    <t>RECEIPTS</t>
  </si>
  <si>
    <t>31.03.20</t>
  </si>
  <si>
    <t xml:space="preserve">Business Reserve Account Interest </t>
  </si>
  <si>
    <t xml:space="preserve">Hertsmere Borough Council - Grant </t>
  </si>
  <si>
    <t>Transparency Code Grant</t>
  </si>
  <si>
    <t>Community Infrastructure Levy</t>
  </si>
  <si>
    <t xml:space="preserve">TOTAL RECEIPTS </t>
  </si>
  <si>
    <t>PAYMENTS</t>
  </si>
  <si>
    <t>Salaries inc tax and NI</t>
  </si>
  <si>
    <t>Pension contributions, Herts CC</t>
  </si>
  <si>
    <t>Grants/Donations to Local Organisations</t>
  </si>
  <si>
    <t xml:space="preserve">Memberships/Subscriptions </t>
  </si>
  <si>
    <t>Hire of Hall/Meetings</t>
  </si>
  <si>
    <t xml:space="preserve">Community Events </t>
  </si>
  <si>
    <t>S137 - Poppy Wreath</t>
  </si>
  <si>
    <t>Staff Training</t>
  </si>
  <si>
    <t xml:space="preserve">Councillor Training </t>
  </si>
  <si>
    <t>Receipts and payments summary</t>
  </si>
  <si>
    <t>Balance brought forward 1st April</t>
  </si>
  <si>
    <t>Add:   Total Receipts</t>
  </si>
  <si>
    <t xml:space="preserve">Less:  Total Payments </t>
  </si>
  <si>
    <t>Balance carried forward 31st March</t>
  </si>
  <si>
    <t>These cumulative funds are represented by:</t>
  </si>
  <si>
    <t xml:space="preserve">Current Account Balance </t>
  </si>
  <si>
    <t xml:space="preserve">Business Reserve Account Balance </t>
  </si>
  <si>
    <t>Less:  Unpresented cheques (Cheques drawn</t>
  </si>
  <si>
    <t>but not processed at bank by 31 March)</t>
  </si>
  <si>
    <t xml:space="preserve">Add:  Uncleared lodgements (Receipts in </t>
  </si>
  <si>
    <t>cash book but not cleared bank until after 31 March)</t>
  </si>
  <si>
    <t>Signed:   ……………………………………………</t>
  </si>
  <si>
    <t>Chairman</t>
  </si>
  <si>
    <t xml:space="preserve">Clerk/RFO to the Parish Council </t>
  </si>
  <si>
    <t>Date …………………………………………………</t>
  </si>
  <si>
    <t>Memership Subs</t>
  </si>
  <si>
    <t xml:space="preserve">Bank &amp; Professional Fees </t>
  </si>
  <si>
    <t>CIL Expenditure</t>
  </si>
  <si>
    <t>Other</t>
  </si>
  <si>
    <t>Cash in hand</t>
  </si>
  <si>
    <t xml:space="preserve">Total Funds </t>
  </si>
  <si>
    <t>only ten months paid - rectified April 2021</t>
  </si>
  <si>
    <t>only six months paid - rectified April 2021</t>
  </si>
  <si>
    <t>Donated to Parish Office</t>
  </si>
  <si>
    <t>31.03.21</t>
  </si>
  <si>
    <t>Payment Type</t>
  </si>
  <si>
    <t xml:space="preserve">N Gettings </t>
  </si>
  <si>
    <t>Direct</t>
  </si>
  <si>
    <t>Herts Pension</t>
  </si>
  <si>
    <t>PKF Little John</t>
  </si>
  <si>
    <t>Pension back payment includes clerks contrib</t>
  </si>
  <si>
    <t>Transfer in from Reserve Savings A/C</t>
  </si>
  <si>
    <t>April  Wages net of Pension contribution</t>
  </si>
  <si>
    <t>Postage and sationary</t>
  </si>
  <si>
    <t>Use of Clerk's PC, Software, Printer and Phone</t>
  </si>
  <si>
    <t>Bank Fees</t>
  </si>
  <si>
    <t xml:space="preserve">Home Office Expenses </t>
  </si>
  <si>
    <t>Other Sundry Expenses</t>
  </si>
  <si>
    <t>Other Sundries inc Web Hosting</t>
  </si>
  <si>
    <t>x+y+z</t>
  </si>
  <si>
    <t>cash book collumn</t>
  </si>
  <si>
    <t>m</t>
  </si>
  <si>
    <t>n</t>
  </si>
  <si>
    <t>aa</t>
  </si>
  <si>
    <t>q</t>
  </si>
  <si>
    <t>s</t>
  </si>
  <si>
    <t>v</t>
  </si>
  <si>
    <t>w+u</t>
  </si>
  <si>
    <t>r</t>
  </si>
  <si>
    <t>ad</t>
  </si>
  <si>
    <t>ac</t>
  </si>
  <si>
    <t>p</t>
  </si>
  <si>
    <t>t</t>
  </si>
  <si>
    <t>ab</t>
  </si>
  <si>
    <t>D/D</t>
  </si>
  <si>
    <t>S/O</t>
  </si>
  <si>
    <t>HERTFORDSHIRE COUN, SOUTH MIMMS</t>
  </si>
  <si>
    <t>MS N GETTINGS , SMPC</t>
  </si>
  <si>
    <t>POS</t>
  </si>
  <si>
    <t>DPC</t>
  </si>
  <si>
    <t>CHQ</t>
  </si>
  <si>
    <t>BAC</t>
  </si>
  <si>
    <t>HERTSMERE</t>
  </si>
  <si>
    <t>5919 16OCT21 C , RYMAN 1169 , BARNET GB</t>
  </si>
  <si>
    <t>ICO , Z2593484</t>
  </si>
  <si>
    <t xml:space="preserve">HERTSMERE </t>
  </si>
  <si>
    <t>LCN Internet Hosting</t>
  </si>
  <si>
    <t>Highland Payroll Services</t>
  </si>
  <si>
    <t>GRAPHIC DESIGNER for new Logo</t>
  </si>
  <si>
    <t>Zoom</t>
  </si>
  <si>
    <t>Clerks Wages</t>
  </si>
  <si>
    <t>Information Commissioner's Office</t>
  </si>
  <si>
    <t>HERTFORDSHIRE COUNTY COUNCIL</t>
  </si>
  <si>
    <t xml:space="preserve">Pension </t>
  </si>
  <si>
    <t>HAPTC Membership</t>
  </si>
  <si>
    <t xml:space="preserve">ALEX SAGE AUDIT </t>
  </si>
  <si>
    <t>HAPTC , 2122/205 TRAINING</t>
  </si>
  <si>
    <t xml:space="preserve">Clerk Expenses and office </t>
  </si>
  <si>
    <t>Re White Hart</t>
  </si>
  <si>
    <t>Councilor Training</t>
  </si>
  <si>
    <t>Copy Keys for Notice board</t>
  </si>
  <si>
    <t>Groundsman</t>
  </si>
  <si>
    <t>HATSWELL GARDEN  SERVICE</t>
  </si>
  <si>
    <t>Invoiced</t>
  </si>
  <si>
    <t>Village Hall Planters</t>
  </si>
  <si>
    <t>AYLETT NURSERIES</t>
  </si>
  <si>
    <t xml:space="preserve">VILLAGE HALL HIRE , </t>
  </si>
  <si>
    <t>Invoices 53 / 54 / 63 / 79</t>
  </si>
  <si>
    <t>ZURICH TOWN PARISH INSURANCE</t>
  </si>
  <si>
    <t>HM LAND REGISTRY</t>
  </si>
  <si>
    <t>SHOESMITHS , ST. ALBANS GB</t>
  </si>
  <si>
    <t>BT VILLAGE HALL - Internet</t>
  </si>
  <si>
    <t>SNAPPY SNAPS PRINTING</t>
  </si>
  <si>
    <t>For Local Plan Exhibition</t>
  </si>
  <si>
    <t>Tea and Coffee for Local Plan Exhibition</t>
  </si>
  <si>
    <t>CATHY MCCAFFREY</t>
  </si>
  <si>
    <t>HATSWELL GARDEN SERVICES</t>
  </si>
  <si>
    <t>Safety Boots</t>
  </si>
  <si>
    <t>GRITBINS.NET , RETFORD GB</t>
  </si>
  <si>
    <t>New Winter Grit Bin</t>
  </si>
  <si>
    <t>Village Hall Power point for internet</t>
  </si>
  <si>
    <t>BARRY ELECTIC SM</t>
  </si>
  <si>
    <t xml:space="preserve">VILLAGE HALL GRANT - </t>
  </si>
  <si>
    <t>Christmas</t>
  </si>
  <si>
    <t>Home Office  Expenses</t>
  </si>
  <si>
    <t xml:space="preserve">BT GROUP PLC , </t>
  </si>
  <si>
    <t>Clerks Expenses Art Prizes for St Giles School</t>
  </si>
  <si>
    <t>Invoices 70, 76 and 93</t>
  </si>
  <si>
    <t>VILLAGE HALL HIRE</t>
  </si>
  <si>
    <t>BT GROUP PLC , Internet</t>
  </si>
  <si>
    <t xml:space="preserve">Provision of Free Wi Fi for thr Community at Village Hall </t>
  </si>
  <si>
    <t xml:space="preserve">Provision of Free Wi Fi for the Community at Village Hall </t>
  </si>
  <si>
    <t>Cheque 350  Poppy Wreath</t>
  </si>
  <si>
    <t>Itentity Badges for Clerk and All Councillors</t>
  </si>
  <si>
    <t>J AND A , INTERNATIONAL , SPILSBY GB</t>
  </si>
  <si>
    <t>SMPC Website</t>
  </si>
  <si>
    <t>Feb and March Missed Salary</t>
  </si>
  <si>
    <t>Clerk Training</t>
  </si>
  <si>
    <t>Hertsmere</t>
  </si>
  <si>
    <t>Printing</t>
  </si>
  <si>
    <t xml:space="preserve"> </t>
  </si>
  <si>
    <t>British Telecom</t>
  </si>
  <si>
    <t>Clerks December Wages</t>
  </si>
  <si>
    <t>Outside Village Hall</t>
  </si>
  <si>
    <t>Memorial Stone by White Hart Pub</t>
  </si>
  <si>
    <t xml:space="preserve">PA System </t>
  </si>
  <si>
    <t>Colour Copier - parish office St Giles</t>
  </si>
  <si>
    <t>Summary receipts and payments account for the year ended 31 March 2022</t>
  </si>
  <si>
    <t>Highland Payroll, INV 11594 S.MIMMS</t>
  </si>
  <si>
    <t>BT Village Hall</t>
  </si>
  <si>
    <t xml:space="preserve">VILLAGE HALL HIRE </t>
  </si>
  <si>
    <t xml:space="preserve">CHRISTOPHER MYERS , PRINTING EXPENSES </t>
  </si>
  <si>
    <t xml:space="preserve">HMRC CUMBERNAULD </t>
  </si>
  <si>
    <t>N GETTINGS HOME OFFICE EXPENSES</t>
  </si>
  <si>
    <t>VILLAGE HALL , GRANT FOR JUBILEE</t>
  </si>
  <si>
    <t xml:space="preserve">NUMBERUS PAYROLL SERVICES </t>
  </si>
  <si>
    <t xml:space="preserve">N Getting expenses </t>
  </si>
  <si>
    <t>Election Charges</t>
  </si>
  <si>
    <t xml:space="preserve">HERTSMERE BOROUGH </t>
  </si>
  <si>
    <t xml:space="preserve">High Vis tabard </t>
  </si>
  <si>
    <t xml:space="preserve">VALUE PRODUCTS LTD </t>
  </si>
  <si>
    <t>Pads for defibulator</t>
  </si>
  <si>
    <t>Printing for Governance Review</t>
  </si>
  <si>
    <t>New Website hoasting company - transfer to</t>
  </si>
  <si>
    <t>NIALTO SERVICES</t>
  </si>
  <si>
    <t>Batteries for defib light</t>
  </si>
  <si>
    <t>NI</t>
  </si>
  <si>
    <t xml:space="preserve">HERTFORDSHIRE COUNTY </t>
  </si>
  <si>
    <t xml:space="preserve">VILLAGE HALL POST BOX SIGN </t>
  </si>
  <si>
    <t>New signage</t>
  </si>
  <si>
    <t>New payroll and pension reporting provider</t>
  </si>
  <si>
    <t>BOTH BANK ACCOUNTS</t>
  </si>
  <si>
    <t>Net Account Balance Current Account</t>
  </si>
  <si>
    <t>31.03.22</t>
  </si>
  <si>
    <t>Transfer to Curent Account</t>
  </si>
  <si>
    <t>Including Carried NON CIL</t>
  </si>
  <si>
    <t>Including Carried over CIL funds</t>
  </si>
  <si>
    <t>cil</t>
  </si>
  <si>
    <t>Transfer</t>
  </si>
  <si>
    <t>Recuring charge</t>
  </si>
  <si>
    <t>See Grant Form</t>
  </si>
  <si>
    <t>FIRST RESCUE</t>
  </si>
  <si>
    <t>Includes Election Cost</t>
  </si>
  <si>
    <t>Current estimated value</t>
  </si>
  <si>
    <t>At Village Hall</t>
  </si>
  <si>
    <t>Cllr Johnson</t>
  </si>
  <si>
    <t>Village Hall</t>
  </si>
  <si>
    <t xml:space="preserve">Audit Fees </t>
  </si>
  <si>
    <t>20/21</t>
  </si>
  <si>
    <t>Mvt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</si>
</sst>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000000"/>
    <numFmt numFmtId="166" formatCode="&quot;£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Verdana"/>
      <family val="2"/>
    </font>
    <font>
      <sz val="12"/>
      <name val="Verdana"/>
      <family val="2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05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6" fillId="0" borderId="0" xfId="0" applyFont="1"/>
    <xf numFmtId="44" fontId="8" fillId="0" borderId="0" xfId="1" applyFont="1"/>
    <xf numFmtId="0" fontId="10" fillId="0" borderId="0" xfId="0" applyFont="1"/>
    <xf numFmtId="164" fontId="11" fillId="0" borderId="0" xfId="0" applyNumberFormat="1" applyFont="1"/>
    <xf numFmtId="0" fontId="12" fillId="0" borderId="0" xfId="0" applyFont="1" applyAlignment="1">
      <alignment horizontal="center"/>
    </xf>
    <xf numFmtId="44" fontId="12" fillId="0" borderId="0" xfId="0" applyNumberFormat="1" applyFont="1"/>
    <xf numFmtId="0" fontId="12" fillId="0" borderId="0" xfId="0" applyFont="1"/>
    <xf numFmtId="0" fontId="14" fillId="0" borderId="1" xfId="0" applyFont="1" applyBorder="1"/>
    <xf numFmtId="164" fontId="14" fillId="0" borderId="1" xfId="0" applyNumberFormat="1" applyFont="1" applyBorder="1"/>
    <xf numFmtId="44" fontId="12" fillId="0" borderId="1" xfId="0" applyNumberFormat="1" applyFont="1" applyBorder="1"/>
    <xf numFmtId="0" fontId="12" fillId="2" borderId="0" xfId="0" applyFont="1" applyFill="1"/>
    <xf numFmtId="44" fontId="12" fillId="2" borderId="1" xfId="0" applyNumberFormat="1" applyFont="1" applyFill="1" applyBorder="1"/>
    <xf numFmtId="44" fontId="17" fillId="0" borderId="0" xfId="0" applyNumberFormat="1" applyFont="1"/>
    <xf numFmtId="44" fontId="6" fillId="0" borderId="0" xfId="0" applyNumberFormat="1" applyFont="1"/>
    <xf numFmtId="8" fontId="6" fillId="0" borderId="0" xfId="0" applyNumberFormat="1" applyFont="1"/>
    <xf numFmtId="44" fontId="10" fillId="0" borderId="0" xfId="1" applyFont="1"/>
    <xf numFmtId="16" fontId="10" fillId="0" borderId="0" xfId="0" applyNumberFormat="1" applyFont="1"/>
    <xf numFmtId="16" fontId="10" fillId="0" borderId="0" xfId="0" applyNumberFormat="1" applyFont="1" applyAlignment="1">
      <alignment horizontal="right"/>
    </xf>
    <xf numFmtId="15" fontId="10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/>
    </xf>
    <xf numFmtId="44" fontId="19" fillId="0" borderId="0" xfId="1" applyFont="1"/>
    <xf numFmtId="44" fontId="20" fillId="0" borderId="0" xfId="0" applyNumberFormat="1" applyFont="1"/>
    <xf numFmtId="44" fontId="7" fillId="0" borderId="0" xfId="0" applyNumberFormat="1" applyFont="1"/>
    <xf numFmtId="44" fontId="16" fillId="0" borderId="0" xfId="0" applyNumberFormat="1" applyFont="1" applyAlignment="1">
      <alignment horizontal="center"/>
    </xf>
    <xf numFmtId="44" fontId="21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6" fillId="0" borderId="1" xfId="0" applyNumberFormat="1" applyFont="1" applyBorder="1" applyAlignment="1">
      <alignment horizontal="center"/>
    </xf>
    <xf numFmtId="44" fontId="21" fillId="0" borderId="1" xfId="0" applyNumberFormat="1" applyFont="1" applyBorder="1" applyAlignment="1">
      <alignment horizontal="center"/>
    </xf>
    <xf numFmtId="0" fontId="17" fillId="0" borderId="0" xfId="0" applyFont="1"/>
    <xf numFmtId="44" fontId="21" fillId="2" borderId="0" xfId="1" applyFont="1" applyFill="1"/>
    <xf numFmtId="44" fontId="6" fillId="0" borderId="3" xfId="0" applyNumberFormat="1" applyFont="1" applyBorder="1"/>
    <xf numFmtId="0" fontId="18" fillId="0" borderId="0" xfId="2"/>
    <xf numFmtId="15" fontId="18" fillId="0" borderId="0" xfId="2" applyNumberFormat="1"/>
    <xf numFmtId="0" fontId="18" fillId="0" borderId="0" xfId="2" applyFont="1" applyAlignment="1">
      <alignment horizontal="left"/>
    </xf>
    <xf numFmtId="0" fontId="18" fillId="0" borderId="0" xfId="2" applyFont="1"/>
    <xf numFmtId="44" fontId="5" fillId="0" borderId="0" xfId="2" applyNumberFormat="1" applyFont="1"/>
    <xf numFmtId="0" fontId="0" fillId="0" borderId="0" xfId="0" applyAlignment="1">
      <alignment wrapText="1"/>
    </xf>
    <xf numFmtId="0" fontId="14" fillId="0" borderId="0" xfId="0" applyFont="1"/>
    <xf numFmtId="0" fontId="18" fillId="0" borderId="0" xfId="2" applyFill="1"/>
    <xf numFmtId="0" fontId="6" fillId="0" borderId="0" xfId="0" applyFont="1" applyAlignment="1">
      <alignment horizontal="right"/>
    </xf>
    <xf numFmtId="16" fontId="10" fillId="5" borderId="0" xfId="0" applyNumberFormat="1" applyFont="1" applyFill="1"/>
    <xf numFmtId="0" fontId="10" fillId="5" borderId="0" xfId="0" applyFont="1" applyFill="1"/>
    <xf numFmtId="16" fontId="6" fillId="5" borderId="0" xfId="0" applyNumberFormat="1" applyFont="1" applyFill="1"/>
    <xf numFmtId="0" fontId="6" fillId="5" borderId="0" xfId="0" applyFont="1" applyFill="1"/>
    <xf numFmtId="16" fontId="10" fillId="0" borderId="0" xfId="0" applyNumberFormat="1" applyFont="1" applyFill="1"/>
    <xf numFmtId="0" fontId="10" fillId="0" borderId="0" xfId="0" applyFont="1" applyFill="1"/>
    <xf numFmtId="16" fontId="6" fillId="0" borderId="0" xfId="0" applyNumberFormat="1" applyFont="1" applyFill="1"/>
    <xf numFmtId="0" fontId="6" fillId="0" borderId="0" xfId="0" applyFont="1" applyFill="1"/>
    <xf numFmtId="8" fontId="6" fillId="5" borderId="0" xfId="0" applyNumberFormat="1" applyFont="1" applyFill="1"/>
    <xf numFmtId="44" fontId="10" fillId="5" borderId="0" xfId="1" applyFont="1" applyFill="1"/>
    <xf numFmtId="0" fontId="7" fillId="0" borderId="0" xfId="0" applyFont="1"/>
    <xf numFmtId="0" fontId="12" fillId="6" borderId="0" xfId="0" applyFont="1" applyFill="1" applyAlignment="1">
      <alignment horizontal="center"/>
    </xf>
    <xf numFmtId="164" fontId="12" fillId="6" borderId="0" xfId="0" applyNumberFormat="1" applyFont="1" applyFill="1"/>
    <xf numFmtId="0" fontId="12" fillId="6" borderId="0" xfId="0" applyFont="1" applyFill="1"/>
    <xf numFmtId="44" fontId="12" fillId="6" borderId="0" xfId="0" applyNumberFormat="1" applyFont="1" applyFill="1"/>
    <xf numFmtId="44" fontId="12" fillId="6" borderId="0" xfId="0" applyNumberFormat="1" applyFont="1" applyFill="1" applyAlignment="1">
      <alignment horizontal="center"/>
    </xf>
    <xf numFmtId="44" fontId="15" fillId="6" borderId="0" xfId="0" applyNumberFormat="1" applyFont="1" applyFill="1"/>
    <xf numFmtId="44" fontId="17" fillId="6" borderId="0" xfId="0" applyNumberFormat="1" applyFont="1" applyFill="1"/>
    <xf numFmtId="165" fontId="12" fillId="6" borderId="0" xfId="0" applyNumberFormat="1" applyFont="1" applyFill="1" applyAlignment="1">
      <alignment horizontal="center"/>
    </xf>
    <xf numFmtId="44" fontId="12" fillId="6" borderId="0" xfId="0" applyNumberFormat="1" applyFont="1" applyFill="1" applyBorder="1" applyAlignment="1">
      <alignment horizontal="center"/>
    </xf>
    <xf numFmtId="44" fontId="15" fillId="6" borderId="0" xfId="0" applyNumberFormat="1" applyFont="1" applyFill="1" applyAlignment="1">
      <alignment horizontal="center"/>
    </xf>
    <xf numFmtId="0" fontId="17" fillId="6" borderId="0" xfId="0" applyFont="1" applyFill="1"/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/>
    <xf numFmtId="44" fontId="15" fillId="6" borderId="2" xfId="0" applyNumberFormat="1" applyFont="1" applyFill="1" applyBorder="1"/>
    <xf numFmtId="44" fontId="17" fillId="6" borderId="2" xfId="0" applyNumberFormat="1" applyFont="1" applyFill="1" applyBorder="1"/>
    <xf numFmtId="44" fontId="16" fillId="6" borderId="2" xfId="0" applyNumberFormat="1" applyFont="1" applyFill="1" applyBorder="1"/>
    <xf numFmtId="44" fontId="9" fillId="6" borderId="0" xfId="1" applyFont="1" applyFill="1"/>
    <xf numFmtId="16" fontId="12" fillId="0" borderId="0" xfId="0" applyNumberFormat="1" applyFont="1"/>
    <xf numFmtId="165" fontId="12" fillId="0" borderId="0" xfId="0" applyNumberFormat="1" applyFont="1" applyFill="1" applyAlignment="1">
      <alignment horizontal="center"/>
    </xf>
    <xf numFmtId="2" fontId="12" fillId="0" borderId="0" xfId="0" applyNumberFormat="1" applyFont="1"/>
    <xf numFmtId="0" fontId="12" fillId="0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3" fillId="0" borderId="1" xfId="1" applyNumberFormat="1" applyFont="1" applyBorder="1" applyAlignment="1">
      <alignment horizontal="center"/>
    </xf>
    <xf numFmtId="2" fontId="8" fillId="0" borderId="0" xfId="1" applyNumberFormat="1" applyFont="1"/>
    <xf numFmtId="2" fontId="3" fillId="6" borderId="0" xfId="0" applyNumberFormat="1" applyFont="1" applyFill="1"/>
    <xf numFmtId="2" fontId="12" fillId="6" borderId="0" xfId="0" applyNumberFormat="1" applyFont="1" applyFill="1"/>
    <xf numFmtId="2" fontId="15" fillId="6" borderId="2" xfId="0" applyNumberFormat="1" applyFont="1" applyFill="1" applyBorder="1"/>
    <xf numFmtId="2" fontId="17" fillId="6" borderId="2" xfId="0" applyNumberFormat="1" applyFont="1" applyFill="1" applyBorder="1"/>
    <xf numFmtId="2" fontId="12" fillId="5" borderId="0" xfId="0" applyNumberFormat="1" applyFont="1" applyFill="1"/>
    <xf numFmtId="2" fontId="14" fillId="0" borderId="0" xfId="0" applyNumberFormat="1" applyFont="1" applyAlignment="1">
      <alignment horizontal="right"/>
    </xf>
    <xf numFmtId="2" fontId="14" fillId="0" borderId="0" xfId="0" applyNumberFormat="1" applyFont="1"/>
    <xf numFmtId="0" fontId="12" fillId="3" borderId="0" xfId="0" applyFont="1" applyFill="1" applyAlignment="1">
      <alignment horizontal="center"/>
    </xf>
    <xf numFmtId="2" fontId="12" fillId="2" borderId="0" xfId="0" applyNumberFormat="1" applyFont="1" applyFill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 wrapText="1"/>
    </xf>
    <xf numFmtId="2" fontId="12" fillId="5" borderId="0" xfId="0" applyNumberFormat="1" applyFont="1" applyFill="1" applyAlignment="1">
      <alignment horizontal="right"/>
    </xf>
    <xf numFmtId="2" fontId="14" fillId="7" borderId="0" xfId="0" applyNumberFormat="1" applyFont="1" applyFill="1" applyAlignment="1">
      <alignment horizontal="right"/>
    </xf>
    <xf numFmtId="2" fontId="14" fillId="7" borderId="0" xfId="0" applyNumberFormat="1" applyFont="1" applyFill="1"/>
    <xf numFmtId="0" fontId="12" fillId="3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2" fontId="14" fillId="0" borderId="0" xfId="0" applyNumberFormat="1" applyFont="1" applyAlignment="1">
      <alignment wrapText="1"/>
    </xf>
    <xf numFmtId="2" fontId="12" fillId="0" borderId="0" xfId="0" applyNumberFormat="1" applyFont="1" applyAlignment="1">
      <alignment wrapText="1"/>
    </xf>
    <xf numFmtId="2" fontId="12" fillId="2" borderId="0" xfId="0" applyNumberFormat="1" applyFont="1" applyFill="1" applyAlignment="1">
      <alignment wrapText="1"/>
    </xf>
    <xf numFmtId="2" fontId="16" fillId="0" borderId="1" xfId="0" applyNumberFormat="1" applyFont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2" fontId="21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2" fontId="12" fillId="0" borderId="1" xfId="0" applyNumberFormat="1" applyFont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14" fontId="12" fillId="0" borderId="0" xfId="0" applyNumberFormat="1" applyFont="1"/>
    <xf numFmtId="17" fontId="12" fillId="0" borderId="0" xfId="0" applyNumberFormat="1" applyFont="1"/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44" fontId="10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15" fontId="10" fillId="0" borderId="4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10" fillId="4" borderId="4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8" fillId="0" borderId="0" xfId="2" applyFont="1" applyFill="1"/>
    <xf numFmtId="44" fontId="12" fillId="0" borderId="0" xfId="0" applyNumberFormat="1" applyFont="1" applyFill="1"/>
    <xf numFmtId="0" fontId="3" fillId="0" borderId="4" xfId="0" applyFont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164" fontId="2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2" applyFont="1" applyAlignment="1">
      <alignment wrapText="1"/>
    </xf>
    <xf numFmtId="166" fontId="3" fillId="0" borderId="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textRotation="90" wrapText="1"/>
    </xf>
    <xf numFmtId="0" fontId="10" fillId="0" borderId="4" xfId="0" applyNumberFormat="1" applyFont="1" applyBorder="1" applyAlignment="1">
      <alignment horizontal="justify"/>
    </xf>
    <xf numFmtId="0" fontId="4" fillId="0" borderId="4" xfId="0" applyNumberFormat="1" applyFont="1" applyBorder="1" applyAlignment="1">
      <alignment horizontal="justify" wrapText="1"/>
    </xf>
    <xf numFmtId="0" fontId="13" fillId="0" borderId="4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4" fillId="4" borderId="4" xfId="0" applyNumberFormat="1" applyFont="1" applyFill="1" applyBorder="1" applyAlignment="1">
      <alignment horizontal="justify" wrapText="1"/>
    </xf>
    <xf numFmtId="0" fontId="13" fillId="0" borderId="4" xfId="0" applyNumberFormat="1" applyFont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13" fillId="10" borderId="0" xfId="0" applyNumberFormat="1" applyFont="1" applyFill="1" applyBorder="1" applyAlignment="1">
      <alignment horizontal="justify" wrapText="1"/>
    </xf>
    <xf numFmtId="0" fontId="13" fillId="10" borderId="0" xfId="0" applyNumberFormat="1" applyFont="1" applyFill="1" applyBorder="1" applyAlignment="1">
      <alignment horizontal="justify" textRotation="90" wrapText="1"/>
    </xf>
    <xf numFmtId="14" fontId="28" fillId="0" borderId="0" xfId="0" applyNumberFormat="1" applyFont="1" applyAlignment="1">
      <alignment horizontal="left"/>
    </xf>
    <xf numFmtId="1" fontId="10" fillId="9" borderId="4" xfId="0" applyNumberFormat="1" applyFont="1" applyFill="1" applyBorder="1" applyAlignment="1"/>
    <xf numFmtId="1" fontId="10" fillId="0" borderId="0" xfId="0" applyNumberFormat="1" applyFont="1" applyAlignment="1"/>
    <xf numFmtId="1" fontId="0" fillId="0" borderId="0" xfId="0" applyNumberFormat="1" applyAlignment="1"/>
    <xf numFmtId="1" fontId="6" fillId="0" borderId="0" xfId="0" applyNumberFormat="1" applyFont="1" applyAlignment="1"/>
    <xf numFmtId="1" fontId="4" fillId="9" borderId="4" xfId="0" applyNumberFormat="1" applyFont="1" applyFill="1" applyBorder="1" applyAlignment="1">
      <alignment wrapText="1"/>
    </xf>
    <xf numFmtId="1" fontId="10" fillId="0" borderId="4" xfId="0" applyNumberFormat="1" applyFont="1" applyBorder="1" applyAlignment="1"/>
    <xf numFmtId="2" fontId="10" fillId="11" borderId="4" xfId="0" applyNumberFormat="1" applyFont="1" applyFill="1" applyBorder="1" applyAlignment="1">
      <alignment horizontal="left"/>
    </xf>
    <xf numFmtId="0" fontId="4" fillId="11" borderId="4" xfId="0" applyNumberFormat="1" applyFont="1" applyFill="1" applyBorder="1" applyAlignment="1">
      <alignment horizontal="justify" wrapText="1"/>
    </xf>
    <xf numFmtId="2" fontId="10" fillId="12" borderId="4" xfId="0" applyNumberFormat="1" applyFont="1" applyFill="1" applyBorder="1" applyAlignment="1">
      <alignment horizontal="left"/>
    </xf>
    <xf numFmtId="0" fontId="4" fillId="12" borderId="4" xfId="0" applyNumberFormat="1" applyFont="1" applyFill="1" applyBorder="1" applyAlignment="1">
      <alignment horizontal="justify" wrapText="1"/>
    </xf>
    <xf numFmtId="2" fontId="10" fillId="5" borderId="4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justify" wrapText="1"/>
    </xf>
    <xf numFmtId="2" fontId="10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justify" wrapText="1"/>
    </xf>
    <xf numFmtId="1" fontId="10" fillId="0" borderId="4" xfId="0" applyNumberFormat="1" applyFont="1" applyBorder="1" applyAlignment="1">
      <alignment horizontal="left"/>
    </xf>
    <xf numFmtId="2" fontId="10" fillId="9" borderId="4" xfId="0" applyNumberFormat="1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0" fillId="10" borderId="0" xfId="0" applyFill="1"/>
    <xf numFmtId="166" fontId="2" fillId="10" borderId="0" xfId="0" applyNumberFormat="1" applyFont="1" applyFill="1" applyBorder="1" applyAlignment="1"/>
    <xf numFmtId="44" fontId="3" fillId="10" borderId="0" xfId="0" applyNumberFormat="1" applyFont="1" applyFill="1" applyAlignment="1">
      <alignment horizontal="left"/>
    </xf>
    <xf numFmtId="44" fontId="10" fillId="0" borderId="4" xfId="0" applyNumberFormat="1" applyFont="1" applyBorder="1" applyAlignment="1">
      <alignment horizontal="left"/>
    </xf>
    <xf numFmtId="166" fontId="10" fillId="13" borderId="4" xfId="0" applyNumberFormat="1" applyFont="1" applyFill="1" applyBorder="1" applyAlignment="1">
      <alignment horizontal="right"/>
    </xf>
    <xf numFmtId="166" fontId="10" fillId="11" borderId="4" xfId="0" applyNumberFormat="1" applyFont="1" applyFill="1" applyBorder="1" applyAlignment="1">
      <alignment horizontal="right"/>
    </xf>
    <xf numFmtId="166" fontId="10" fillId="12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 applyAlignment="1">
      <alignment horizontal="right"/>
    </xf>
    <xf numFmtId="166" fontId="10" fillId="5" borderId="4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166" fontId="4" fillId="11" borderId="4" xfId="0" applyNumberFormat="1" applyFont="1" applyFill="1" applyBorder="1" applyAlignment="1">
      <alignment horizontal="justify" textRotation="90" wrapText="1"/>
    </xf>
    <xf numFmtId="166" fontId="4" fillId="12" borderId="4" xfId="0" applyNumberFormat="1" applyFont="1" applyFill="1" applyBorder="1" applyAlignment="1">
      <alignment horizontal="justify" textRotation="90" wrapText="1"/>
    </xf>
    <xf numFmtId="166" fontId="4" fillId="4" borderId="4" xfId="0" applyNumberFormat="1" applyFont="1" applyFill="1" applyBorder="1" applyAlignment="1">
      <alignment horizontal="justify" textRotation="90" wrapText="1"/>
    </xf>
    <xf numFmtId="166" fontId="4" fillId="5" borderId="4" xfId="0" applyNumberFormat="1" applyFont="1" applyFill="1" applyBorder="1" applyAlignment="1">
      <alignment horizontal="justify" textRotation="90" wrapText="1"/>
    </xf>
    <xf numFmtId="166" fontId="4" fillId="2" borderId="4" xfId="0" applyNumberFormat="1" applyFont="1" applyFill="1" applyBorder="1" applyAlignment="1">
      <alignment horizontal="justify" textRotation="90" wrapText="1"/>
    </xf>
    <xf numFmtId="166" fontId="10" fillId="11" borderId="5" xfId="0" applyNumberFormat="1" applyFont="1" applyFill="1" applyBorder="1" applyAlignment="1">
      <alignment horizontal="right"/>
    </xf>
    <xf numFmtId="166" fontId="10" fillId="12" borderId="5" xfId="0" applyNumberFormat="1" applyFont="1" applyFill="1" applyBorder="1" applyAlignment="1">
      <alignment horizontal="right"/>
    </xf>
    <xf numFmtId="166" fontId="10" fillId="4" borderId="5" xfId="0" applyNumberFormat="1" applyFont="1" applyFill="1" applyBorder="1" applyAlignment="1">
      <alignment horizontal="right"/>
    </xf>
    <xf numFmtId="166" fontId="10" fillId="5" borderId="5" xfId="0" applyNumberFormat="1" applyFont="1" applyFill="1" applyBorder="1" applyAlignment="1">
      <alignment horizontal="right"/>
    </xf>
    <xf numFmtId="166" fontId="10" fillId="2" borderId="5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left"/>
    </xf>
    <xf numFmtId="0" fontId="0" fillId="0" borderId="4" xfId="0" applyBorder="1"/>
    <xf numFmtId="166" fontId="10" fillId="8" borderId="4" xfId="0" applyNumberFormat="1" applyFont="1" applyFill="1" applyBorder="1" applyAlignment="1">
      <alignment horizontal="right"/>
    </xf>
    <xf numFmtId="166" fontId="0" fillId="0" borderId="0" xfId="0" applyNumberFormat="1"/>
    <xf numFmtId="166" fontId="4" fillId="13" borderId="4" xfId="0" applyNumberFormat="1" applyFont="1" applyFill="1" applyBorder="1" applyAlignment="1">
      <alignment horizontal="justify" wrapText="1"/>
    </xf>
    <xf numFmtId="166" fontId="0" fillId="0" borderId="4" xfId="0" applyNumberFormat="1" applyBorder="1"/>
    <xf numFmtId="14" fontId="0" fillId="0" borderId="0" xfId="0" applyNumberFormat="1"/>
    <xf numFmtId="0" fontId="4" fillId="4" borderId="5" xfId="0" applyNumberFormat="1" applyFont="1" applyFill="1" applyBorder="1" applyAlignment="1">
      <alignment horizontal="justify" wrapText="1"/>
    </xf>
    <xf numFmtId="166" fontId="10" fillId="0" borderId="4" xfId="0" applyNumberFormat="1" applyFont="1" applyBorder="1" applyAlignment="1">
      <alignment horizontal="left"/>
    </xf>
    <xf numFmtId="166" fontId="10" fillId="0" borderId="5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left"/>
    </xf>
    <xf numFmtId="0" fontId="4" fillId="4" borderId="5" xfId="0" applyNumberFormat="1" applyFont="1" applyFill="1" applyBorder="1" applyAlignment="1">
      <alignment horizontal="left" wrapText="1"/>
    </xf>
    <xf numFmtId="166" fontId="0" fillId="8" borderId="4" xfId="0" applyNumberFormat="1" applyFill="1" applyBorder="1"/>
    <xf numFmtId="2" fontId="10" fillId="9" borderId="0" xfId="0" applyNumberFormat="1" applyFont="1" applyFill="1" applyBorder="1" applyAlignment="1">
      <alignment horizontal="left"/>
    </xf>
    <xf numFmtId="0" fontId="4" fillId="9" borderId="4" xfId="0" applyNumberFormat="1" applyFont="1" applyFill="1" applyBorder="1" applyAlignment="1">
      <alignment horizontal="left" wrapText="1"/>
    </xf>
    <xf numFmtId="166" fontId="10" fillId="12" borderId="4" xfId="0" applyNumberFormat="1" applyFont="1" applyFill="1" applyBorder="1" applyAlignment="1">
      <alignment horizontal="left"/>
    </xf>
    <xf numFmtId="2" fontId="10" fillId="0" borderId="0" xfId="0" applyNumberFormat="1" applyFont="1" applyAlignment="1"/>
    <xf numFmtId="2" fontId="10" fillId="0" borderId="4" xfId="0" applyNumberFormat="1" applyFont="1" applyBorder="1" applyAlignment="1">
      <alignment horizontal="left" wrapText="1"/>
    </xf>
    <xf numFmtId="166" fontId="10" fillId="0" borderId="4" xfId="0" quotePrefix="1" applyNumberFormat="1" applyFont="1" applyBorder="1" applyAlignment="1">
      <alignment horizontal="right"/>
    </xf>
    <xf numFmtId="166" fontId="30" fillId="9" borderId="0" xfId="0" applyNumberFormat="1" applyFont="1" applyFill="1" applyBorder="1" applyAlignment="1">
      <alignment horizontal="left"/>
    </xf>
    <xf numFmtId="166" fontId="30" fillId="3" borderId="6" xfId="0" applyNumberFormat="1" applyFont="1" applyFill="1" applyBorder="1" applyAlignment="1">
      <alignment horizontal="left"/>
    </xf>
    <xf numFmtId="164" fontId="27" fillId="0" borderId="0" xfId="0" applyNumberFormat="1" applyFont="1"/>
    <xf numFmtId="0" fontId="32" fillId="0" borderId="0" xfId="0" applyFont="1"/>
    <xf numFmtId="0" fontId="33" fillId="0" borderId="0" xfId="0" applyFont="1"/>
    <xf numFmtId="164" fontId="7" fillId="0" borderId="0" xfId="0" applyNumberFormat="1" applyFont="1"/>
    <xf numFmtId="0" fontId="31" fillId="0" borderId="0" xfId="0" applyFont="1"/>
    <xf numFmtId="0" fontId="34" fillId="0" borderId="0" xfId="0" applyFont="1"/>
    <xf numFmtId="0" fontId="1" fillId="0" borderId="0" xfId="0" applyFont="1"/>
    <xf numFmtId="44" fontId="0" fillId="0" borderId="0" xfId="0" applyNumberFormat="1"/>
    <xf numFmtId="0" fontId="35" fillId="0" borderId="0" xfId="0" applyFont="1"/>
    <xf numFmtId="0" fontId="31" fillId="10" borderId="0" xfId="0" applyFont="1" applyFill="1"/>
    <xf numFmtId="44" fontId="0" fillId="10" borderId="0" xfId="1" applyFont="1" applyFill="1"/>
    <xf numFmtId="44" fontId="34" fillId="10" borderId="0" xfId="1" applyFont="1" applyFill="1"/>
    <xf numFmtId="44" fontId="1" fillId="10" borderId="0" xfId="1" applyFont="1" applyFill="1"/>
    <xf numFmtId="44" fontId="34" fillId="10" borderId="0" xfId="0" applyNumberFormat="1" applyFont="1" applyFill="1"/>
    <xf numFmtId="2" fontId="10" fillId="11" borderId="4" xfId="0" applyNumberFormat="1" applyFont="1" applyFill="1" applyBorder="1" applyAlignment="1">
      <alignment horizontal="right"/>
    </xf>
    <xf numFmtId="2" fontId="10" fillId="12" borderId="4" xfId="0" applyNumberFormat="1" applyFont="1" applyFill="1" applyBorder="1" applyAlignment="1">
      <alignment horizontal="right"/>
    </xf>
    <xf numFmtId="2" fontId="10" fillId="4" borderId="4" xfId="0" applyNumberFormat="1" applyFont="1" applyFill="1" applyBorder="1" applyAlignment="1">
      <alignment horizontal="right"/>
    </xf>
    <xf numFmtId="166" fontId="0" fillId="10" borderId="0" xfId="0" applyNumberFormat="1" applyFill="1"/>
    <xf numFmtId="166" fontId="34" fillId="10" borderId="0" xfId="0" applyNumberFormat="1" applyFont="1" applyFill="1"/>
    <xf numFmtId="166" fontId="1" fillId="10" borderId="0" xfId="0" applyNumberFormat="1" applyFont="1" applyFill="1"/>
    <xf numFmtId="166" fontId="34" fillId="9" borderId="0" xfId="0" applyNumberFormat="1" applyFont="1" applyFill="1"/>
    <xf numFmtId="0" fontId="0" fillId="0" borderId="0" xfId="0"/>
    <xf numFmtId="14" fontId="31" fillId="10" borderId="0" xfId="0" applyNumberFormat="1" applyFont="1" applyFill="1"/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6" fontId="36" fillId="9" borderId="0" xfId="0" applyNumberFormat="1" applyFont="1" applyFill="1" applyBorder="1" applyAlignment="1">
      <alignment horizontal="right"/>
    </xf>
    <xf numFmtId="0" fontId="0" fillId="9" borderId="4" xfId="0" applyFont="1" applyFill="1" applyBorder="1"/>
    <xf numFmtId="14" fontId="2" fillId="8" borderId="5" xfId="0" applyNumberFormat="1" applyFont="1" applyFill="1" applyBorder="1" applyAlignment="1">
      <alignment horizontal="justify"/>
    </xf>
    <xf numFmtId="0" fontId="24" fillId="8" borderId="5" xfId="0" applyFont="1" applyFill="1" applyBorder="1"/>
    <xf numFmtId="166" fontId="37" fillId="8" borderId="4" xfId="0" applyNumberFormat="1" applyFont="1" applyFill="1" applyBorder="1" applyAlignment="1">
      <alignment horizontal="justify" textRotation="90" wrapText="1"/>
    </xf>
    <xf numFmtId="14" fontId="2" fillId="9" borderId="5" xfId="0" applyNumberFormat="1" applyFont="1" applyFill="1" applyBorder="1" applyAlignment="1">
      <alignment horizontal="justify"/>
    </xf>
    <xf numFmtId="0" fontId="37" fillId="9" borderId="5" xfId="0" applyNumberFormat="1" applyFont="1" applyFill="1" applyBorder="1" applyAlignment="1">
      <alignment horizontal="left"/>
    </xf>
    <xf numFmtId="0" fontId="24" fillId="9" borderId="5" xfId="0" applyFont="1" applyFill="1" applyBorder="1"/>
    <xf numFmtId="8" fontId="38" fillId="9" borderId="4" xfId="0" applyNumberFormat="1" applyFont="1" applyFill="1" applyBorder="1" applyAlignment="1">
      <alignment horizontal="right" vertical="top"/>
    </xf>
    <xf numFmtId="14" fontId="38" fillId="9" borderId="4" xfId="0" applyNumberFormat="1" applyFont="1" applyFill="1" applyBorder="1" applyAlignment="1">
      <alignment horizontal="left" vertical="top"/>
    </xf>
    <xf numFmtId="0" fontId="24" fillId="9" borderId="4" xfId="0" applyFont="1" applyFill="1" applyBorder="1"/>
    <xf numFmtId="166" fontId="2" fillId="9" borderId="16" xfId="0" applyNumberFormat="1" applyFont="1" applyFill="1" applyBorder="1" applyAlignment="1">
      <alignment horizontal="right"/>
    </xf>
    <xf numFmtId="14" fontId="2" fillId="9" borderId="4" xfId="0" applyNumberFormat="1" applyFont="1" applyFill="1" applyBorder="1" applyAlignment="1">
      <alignment horizontal="left"/>
    </xf>
    <xf numFmtId="166" fontId="2" fillId="0" borderId="16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4" fillId="5" borderId="4" xfId="0" applyNumberFormat="1" applyFont="1" applyFill="1" applyBorder="1" applyAlignment="1">
      <alignment horizontal="right"/>
    </xf>
    <xf numFmtId="2" fontId="10" fillId="5" borderId="0" xfId="0" applyNumberFormat="1" applyFont="1" applyFill="1" applyAlignment="1">
      <alignment horizontal="right"/>
    </xf>
    <xf numFmtId="2" fontId="10" fillId="5" borderId="4" xfId="0" applyNumberFormat="1" applyFont="1" applyFill="1" applyBorder="1" applyAlignment="1">
      <alignment horizontal="right"/>
    </xf>
    <xf numFmtId="1" fontId="36" fillId="0" borderId="4" xfId="0" applyNumberFormat="1" applyFont="1" applyBorder="1" applyAlignment="1">
      <alignment horizontal="left"/>
    </xf>
    <xf numFmtId="2" fontId="36" fillId="0" borderId="4" xfId="0" applyNumberFormat="1" applyFont="1" applyBorder="1" applyAlignment="1">
      <alignment horizontal="left"/>
    </xf>
    <xf numFmtId="0" fontId="36" fillId="9" borderId="4" xfId="0" applyFont="1" applyFill="1" applyBorder="1" applyAlignment="1">
      <alignment horizontal="left"/>
    </xf>
    <xf numFmtId="0" fontId="36" fillId="0" borderId="4" xfId="0" applyFont="1" applyBorder="1" applyAlignment="1">
      <alignment horizontal="left"/>
    </xf>
    <xf numFmtId="1" fontId="36" fillId="0" borderId="4" xfId="0" applyNumberFormat="1" applyFont="1" applyBorder="1" applyAlignment="1"/>
    <xf numFmtId="0" fontId="0" fillId="0" borderId="4" xfId="0" applyFont="1" applyBorder="1"/>
    <xf numFmtId="0" fontId="36" fillId="0" borderId="4" xfId="0" applyFont="1" applyFill="1" applyBorder="1" applyAlignment="1">
      <alignment horizontal="left"/>
    </xf>
    <xf numFmtId="0" fontId="0" fillId="0" borderId="4" xfId="0" applyFont="1" applyFill="1" applyBorder="1"/>
    <xf numFmtId="0" fontId="0" fillId="0" borderId="4" xfId="0" applyFont="1" applyBorder="1" applyAlignment="1">
      <alignment horizontal="left"/>
    </xf>
    <xf numFmtId="2" fontId="10" fillId="9" borderId="0" xfId="0" applyNumberFormat="1" applyFont="1" applyFill="1" applyAlignment="1">
      <alignment horizontal="right"/>
    </xf>
    <xf numFmtId="166" fontId="6" fillId="12" borderId="4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14" fontId="6" fillId="0" borderId="0" xfId="0" applyNumberFormat="1" applyFont="1" applyFill="1" applyBorder="1"/>
    <xf numFmtId="0" fontId="0" fillId="0" borderId="0" xfId="0" applyFill="1"/>
    <xf numFmtId="14" fontId="6" fillId="0" borderId="0" xfId="0" applyNumberFormat="1" applyFont="1" applyFill="1"/>
    <xf numFmtId="0" fontId="10" fillId="0" borderId="0" xfId="0" applyFont="1" applyFill="1" applyAlignment="1">
      <alignment horizontal="left"/>
    </xf>
    <xf numFmtId="14" fontId="10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textRotation="90" wrapText="1"/>
    </xf>
    <xf numFmtId="166" fontId="10" fillId="0" borderId="4" xfId="0" applyNumberFormat="1" applyFont="1" applyFill="1" applyBorder="1" applyAlignment="1">
      <alignment horizontal="right"/>
    </xf>
    <xf numFmtId="15" fontId="10" fillId="0" borderId="4" xfId="0" applyNumberFormat="1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4" fontId="10" fillId="0" borderId="4" xfId="0" applyNumberFormat="1" applyFont="1" applyFill="1" applyBorder="1" applyAlignment="1">
      <alignment horizontal="center"/>
    </xf>
    <xf numFmtId="44" fontId="10" fillId="0" borderId="0" xfId="0" applyNumberFormat="1" applyFont="1" applyFill="1" applyAlignment="1">
      <alignment horizontal="center"/>
    </xf>
    <xf numFmtId="166" fontId="30" fillId="3" borderId="7" xfId="0" applyNumberFormat="1" applyFont="1" applyFill="1" applyBorder="1" applyAlignment="1">
      <alignment horizontal="left"/>
    </xf>
    <xf numFmtId="2" fontId="30" fillId="3" borderId="8" xfId="0" applyNumberFormat="1" applyFont="1" applyFill="1" applyBorder="1" applyAlignment="1">
      <alignment horizontal="left"/>
    </xf>
    <xf numFmtId="166" fontId="30" fillId="3" borderId="10" xfId="0" applyNumberFormat="1" applyFont="1" applyFill="1" applyBorder="1" applyAlignment="1">
      <alignment horizontal="left"/>
    </xf>
    <xf numFmtId="2" fontId="30" fillId="3" borderId="11" xfId="0" applyNumberFormat="1" applyFont="1" applyFill="1" applyBorder="1" applyAlignment="1">
      <alignment horizontal="left"/>
    </xf>
    <xf numFmtId="2" fontId="10" fillId="3" borderId="14" xfId="0" applyNumberFormat="1" applyFont="1" applyFill="1" applyBorder="1" applyAlignment="1">
      <alignment horizontal="left"/>
    </xf>
    <xf numFmtId="14" fontId="39" fillId="9" borderId="4" xfId="0" applyNumberFormat="1" applyFont="1" applyFill="1" applyBorder="1" applyAlignment="1">
      <alignment horizontal="left"/>
    </xf>
    <xf numFmtId="14" fontId="39" fillId="0" borderId="4" xfId="0" applyNumberFormat="1" applyFont="1" applyBorder="1" applyAlignment="1">
      <alignment horizontal="left"/>
    </xf>
    <xf numFmtId="14" fontId="40" fillId="8" borderId="4" xfId="0" applyNumberFormat="1" applyFont="1" applyFill="1" applyBorder="1"/>
    <xf numFmtId="0" fontId="40" fillId="8" borderId="4" xfId="0" applyFont="1" applyFill="1" applyBorder="1"/>
    <xf numFmtId="0" fontId="5" fillId="0" borderId="4" xfId="2" applyFont="1" applyBorder="1" applyAlignment="1">
      <alignment wrapText="1"/>
    </xf>
    <xf numFmtId="17" fontId="18" fillId="0" borderId="4" xfId="2" applyNumberFormat="1" applyFont="1" applyBorder="1" applyAlignment="1">
      <alignment horizontal="left"/>
    </xf>
    <xf numFmtId="0" fontId="18" fillId="0" borderId="4" xfId="2" applyFont="1" applyBorder="1" applyAlignment="1">
      <alignment horizontal="left"/>
    </xf>
    <xf numFmtId="44" fontId="18" fillId="0" borderId="4" xfId="3" applyFont="1" applyBorder="1" applyAlignment="1">
      <alignment horizontal="left"/>
    </xf>
    <xf numFmtId="0" fontId="18" fillId="0" borderId="4" xfId="2" applyFont="1" applyBorder="1"/>
    <xf numFmtId="44" fontId="18" fillId="0" borderId="4" xfId="3" applyFont="1" applyBorder="1" applyAlignment="1">
      <alignment horizontal="right"/>
    </xf>
    <xf numFmtId="17" fontId="18" fillId="0" borderId="4" xfId="2" applyNumberFormat="1" applyBorder="1" applyAlignment="1">
      <alignment horizontal="left"/>
    </xf>
    <xf numFmtId="0" fontId="18" fillId="0" borderId="4" xfId="2" applyBorder="1"/>
    <xf numFmtId="44" fontId="0" fillId="0" borderId="4" xfId="3" applyFont="1" applyBorder="1"/>
    <xf numFmtId="44" fontId="18" fillId="0" borderId="4" xfId="3" applyFont="1" applyFill="1" applyBorder="1"/>
    <xf numFmtId="0" fontId="18" fillId="0" borderId="4" xfId="2" applyFill="1" applyBorder="1"/>
    <xf numFmtId="44" fontId="18" fillId="0" borderId="4" xfId="3" applyFont="1" applyBorder="1"/>
    <xf numFmtId="0" fontId="18" fillId="0" borderId="4" xfId="2" applyFont="1" applyFill="1" applyBorder="1"/>
    <xf numFmtId="14" fontId="3" fillId="0" borderId="0" xfId="0" applyNumberFormat="1" applyFont="1" applyAlignment="1"/>
    <xf numFmtId="14" fontId="0" fillId="0" borderId="0" xfId="0" applyNumberFormat="1" applyAlignment="1"/>
    <xf numFmtId="14" fontId="10" fillId="9" borderId="4" xfId="0" applyNumberFormat="1" applyFont="1" applyFill="1" applyBorder="1" applyAlignment="1"/>
    <xf numFmtId="14" fontId="4" fillId="9" borderId="4" xfId="0" applyNumberFormat="1" applyFont="1" applyFill="1" applyBorder="1" applyAlignment="1">
      <alignment wrapText="1"/>
    </xf>
    <xf numFmtId="14" fontId="10" fillId="0" borderId="4" xfId="0" applyNumberFormat="1" applyFont="1" applyBorder="1" applyAlignment="1"/>
    <xf numFmtId="14" fontId="36" fillId="0" borderId="4" xfId="0" applyNumberFormat="1" applyFont="1" applyBorder="1" applyAlignment="1"/>
    <xf numFmtId="14" fontId="0" fillId="0" borderId="4" xfId="0" applyNumberFormat="1" applyFont="1" applyBorder="1" applyAlignment="1"/>
    <xf numFmtId="14" fontId="3" fillId="0" borderId="4" xfId="0" applyNumberFormat="1" applyFont="1" applyBorder="1" applyAlignment="1"/>
    <xf numFmtId="14" fontId="0" fillId="0" borderId="4" xfId="0" applyNumberFormat="1" applyBorder="1" applyAlignment="1"/>
    <xf numFmtId="2" fontId="6" fillId="0" borderId="0" xfId="0" applyNumberFormat="1" applyFont="1" applyAlignment="1">
      <alignment horizontal="right"/>
    </xf>
    <xf numFmtId="2" fontId="6" fillId="11" borderId="4" xfId="0" applyNumberFormat="1" applyFont="1" applyFill="1" applyBorder="1" applyAlignment="1">
      <alignment horizontal="left"/>
    </xf>
    <xf numFmtId="0" fontId="7" fillId="11" borderId="4" xfId="0" applyNumberFormat="1" applyFont="1" applyFill="1" applyBorder="1" applyAlignment="1">
      <alignment horizontal="justify" wrapText="1"/>
    </xf>
    <xf numFmtId="166" fontId="6" fillId="11" borderId="4" xfId="0" applyNumberFormat="1" applyFont="1" applyFill="1" applyBorder="1" applyAlignment="1">
      <alignment horizontal="right"/>
    </xf>
    <xf numFmtId="2" fontId="6" fillId="11" borderId="4" xfId="0" applyNumberFormat="1" applyFont="1" applyFill="1" applyBorder="1" applyAlignment="1">
      <alignment horizontal="right"/>
    </xf>
    <xf numFmtId="166" fontId="7" fillId="11" borderId="4" xfId="0" applyNumberFormat="1" applyFont="1" applyFill="1" applyBorder="1" applyAlignment="1">
      <alignment horizontal="justify" textRotation="90" wrapText="1"/>
    </xf>
    <xf numFmtId="166" fontId="6" fillId="11" borderId="5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37" fillId="8" borderId="5" xfId="0" applyNumberFormat="1" applyFont="1" applyFill="1" applyBorder="1" applyAlignment="1">
      <alignment horizontal="right" textRotation="90" wrapText="1"/>
    </xf>
    <xf numFmtId="166" fontId="37" fillId="9" borderId="5" xfId="0" applyNumberFormat="1" applyFont="1" applyFill="1" applyBorder="1" applyAlignment="1">
      <alignment horizontal="right" textRotation="90" wrapText="1"/>
    </xf>
    <xf numFmtId="166" fontId="39" fillId="9" borderId="4" xfId="0" applyNumberFormat="1" applyFont="1" applyFill="1" applyBorder="1" applyAlignment="1">
      <alignment horizontal="right"/>
    </xf>
    <xf numFmtId="166" fontId="39" fillId="0" borderId="4" xfId="0" applyNumberFormat="1" applyFont="1" applyBorder="1" applyAlignment="1">
      <alignment horizontal="right"/>
    </xf>
    <xf numFmtId="166" fontId="40" fillId="8" borderId="4" xfId="0" applyNumberFormat="1" applyFont="1" applyFill="1" applyBorder="1" applyAlignment="1">
      <alignment horizontal="right"/>
    </xf>
    <xf numFmtId="0" fontId="13" fillId="0" borderId="4" xfId="0" applyNumberFormat="1" applyFont="1" applyBorder="1" applyAlignment="1">
      <alignment horizontal="center" wrapText="1"/>
    </xf>
    <xf numFmtId="0" fontId="37" fillId="8" borderId="5" xfId="0" applyNumberFormat="1" applyFont="1" applyFill="1" applyBorder="1" applyAlignment="1">
      <alignment horizontal="center"/>
    </xf>
    <xf numFmtId="8" fontId="38" fillId="9" borderId="4" xfId="0" applyNumberFormat="1" applyFont="1" applyFill="1" applyBorder="1" applyAlignment="1">
      <alignment horizontal="center" vertical="top"/>
    </xf>
    <xf numFmtId="14" fontId="39" fillId="9" borderId="4" xfId="0" applyNumberFormat="1" applyFont="1" applyFill="1" applyBorder="1" applyAlignment="1">
      <alignment horizontal="center"/>
    </xf>
    <xf numFmtId="14" fontId="39" fillId="0" borderId="4" xfId="0" applyNumberFormat="1" applyFont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66" fontId="0" fillId="0" borderId="4" xfId="0" applyNumberFormat="1" applyFill="1" applyBorder="1"/>
    <xf numFmtId="0" fontId="41" fillId="0" borderId="0" xfId="0" applyFont="1"/>
    <xf numFmtId="166" fontId="10" fillId="14" borderId="4" xfId="0" applyNumberFormat="1" applyFont="1" applyFill="1" applyBorder="1" applyAlignment="1">
      <alignment horizontal="right"/>
    </xf>
    <xf numFmtId="0" fontId="0" fillId="9" borderId="0" xfId="0" applyFill="1"/>
    <xf numFmtId="0" fontId="0" fillId="0" borderId="18" xfId="0" applyBorder="1"/>
    <xf numFmtId="164" fontId="27" fillId="0" borderId="17" xfId="0" applyNumberFormat="1" applyFont="1" applyBorder="1"/>
    <xf numFmtId="0" fontId="0" fillId="0" borderId="0" xfId="0"/>
    <xf numFmtId="0" fontId="0" fillId="0" borderId="19" xfId="0" applyBorder="1"/>
    <xf numFmtId="164" fontId="25" fillId="0" borderId="20" xfId="0" applyNumberFormat="1" applyFont="1" applyBorder="1"/>
    <xf numFmtId="0" fontId="0" fillId="0" borderId="1" xfId="0" applyBorder="1"/>
    <xf numFmtId="0" fontId="0" fillId="0" borderId="21" xfId="0" applyBorder="1"/>
    <xf numFmtId="164" fontId="11" fillId="0" borderId="22" xfId="0" applyNumberFormat="1" applyFont="1" applyBorder="1"/>
    <xf numFmtId="0" fontId="31" fillId="0" borderId="0" xfId="0" applyFont="1" applyBorder="1"/>
    <xf numFmtId="0" fontId="0" fillId="0" borderId="22" xfId="0" applyBorder="1"/>
    <xf numFmtId="0" fontId="0" fillId="0" borderId="0" xfId="0" applyBorder="1"/>
    <xf numFmtId="44" fontId="0" fillId="0" borderId="0" xfId="1" applyFont="1" applyBorder="1"/>
    <xf numFmtId="44" fontId="0" fillId="0" borderId="0" xfId="5" applyFont="1" applyBorder="1"/>
    <xf numFmtId="44" fontId="0" fillId="0" borderId="0" xfId="9" applyFont="1" applyBorder="1"/>
    <xf numFmtId="44" fontId="34" fillId="0" borderId="0" xfId="1" applyFont="1" applyBorder="1"/>
    <xf numFmtId="44" fontId="34" fillId="0" borderId="0" xfId="5" applyFont="1" applyBorder="1"/>
    <xf numFmtId="44" fontId="34" fillId="9" borderId="0" xfId="9" applyFont="1" applyFill="1" applyBorder="1"/>
    <xf numFmtId="44" fontId="34" fillId="0" borderId="0" xfId="9" applyFont="1" applyBorder="1"/>
    <xf numFmtId="44" fontId="0" fillId="0" borderId="0" xfId="0" applyNumberFormat="1" applyBorder="1"/>
    <xf numFmtId="44" fontId="0" fillId="0" borderId="0" xfId="0" applyNumberFormat="1" applyBorder="1"/>
    <xf numFmtId="0" fontId="0" fillId="0" borderId="20" xfId="0" applyBorder="1"/>
    <xf numFmtId="0" fontId="31" fillId="0" borderId="23" xfId="0" applyFont="1" applyBorder="1"/>
    <xf numFmtId="0" fontId="0" fillId="0" borderId="23" xfId="0" applyBorder="1"/>
    <xf numFmtId="44" fontId="0" fillId="0" borderId="23" xfId="1" applyFont="1" applyBorder="1"/>
    <xf numFmtId="44" fontId="34" fillId="0" borderId="23" xfId="1" applyFont="1" applyBorder="1"/>
    <xf numFmtId="44" fontId="0" fillId="0" borderId="23" xfId="0" applyNumberFormat="1" applyBorder="1"/>
    <xf numFmtId="0" fontId="0" fillId="9" borderId="0" xfId="0" applyFill="1" applyBorder="1"/>
    <xf numFmtId="0" fontId="0" fillId="9" borderId="1" xfId="0" applyFill="1" applyBorder="1"/>
    <xf numFmtId="0" fontId="0" fillId="15" borderId="18" xfId="0" applyFill="1" applyBorder="1"/>
    <xf numFmtId="0" fontId="0" fillId="15" borderId="1" xfId="0" applyFill="1" applyBorder="1"/>
    <xf numFmtId="0" fontId="31" fillId="15" borderId="0" xfId="0" applyFont="1" applyFill="1" applyBorder="1"/>
    <xf numFmtId="0" fontId="0" fillId="15" borderId="0" xfId="0" applyFill="1" applyBorder="1"/>
    <xf numFmtId="44" fontId="0" fillId="15" borderId="0" xfId="9" applyFont="1" applyFill="1" applyBorder="1"/>
    <xf numFmtId="44" fontId="34" fillId="15" borderId="0" xfId="9" applyFont="1" applyFill="1" applyBorder="1"/>
    <xf numFmtId="44" fontId="0" fillId="15" borderId="0" xfId="0" applyNumberFormat="1" applyFill="1" applyBorder="1"/>
    <xf numFmtId="0" fontId="0" fillId="0" borderId="17" xfId="0" applyBorder="1"/>
    <xf numFmtId="0" fontId="0" fillId="9" borderId="18" xfId="0" applyFill="1" applyBorder="1"/>
    <xf numFmtId="0" fontId="0" fillId="0" borderId="4" xfId="0" applyBorder="1" applyAlignment="1">
      <alignment horizontal="center"/>
    </xf>
    <xf numFmtId="166" fontId="4" fillId="13" borderId="4" xfId="0" applyNumberFormat="1" applyFont="1" applyFill="1" applyBorder="1" applyAlignment="1">
      <alignment horizontal="center" wrapText="1"/>
    </xf>
    <xf numFmtId="0" fontId="0" fillId="4" borderId="22" xfId="0" applyFill="1" applyBorder="1"/>
    <xf numFmtId="0" fontId="0" fillId="4" borderId="0" xfId="0" applyFill="1"/>
    <xf numFmtId="44" fontId="0" fillId="4" borderId="23" xfId="0" applyNumberFormat="1" applyFill="1" applyBorder="1"/>
    <xf numFmtId="0" fontId="0" fillId="4" borderId="0" xfId="0" applyFill="1" applyBorder="1"/>
    <xf numFmtId="44" fontId="34" fillId="4" borderId="23" xfId="1" applyFont="1" applyFill="1" applyBorder="1"/>
    <xf numFmtId="0" fontId="4" fillId="0" borderId="4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left"/>
    </xf>
    <xf numFmtId="0" fontId="1" fillId="0" borderId="4" xfId="4" applyFont="1" applyBorder="1"/>
    <xf numFmtId="2" fontId="36" fillId="3" borderId="4" xfId="0" applyNumberFormat="1" applyFont="1" applyFill="1" applyBorder="1" applyAlignment="1">
      <alignment horizontal="left"/>
    </xf>
    <xf numFmtId="2" fontId="30" fillId="3" borderId="9" xfId="0" applyNumberFormat="1" applyFont="1" applyFill="1" applyBorder="1" applyAlignment="1">
      <alignment horizontal="left"/>
    </xf>
    <xf numFmtId="2" fontId="30" fillId="3" borderId="12" xfId="0" applyNumberFormat="1" applyFont="1" applyFill="1" applyBorder="1" applyAlignment="1">
      <alignment horizontal="left"/>
    </xf>
    <xf numFmtId="2" fontId="10" fillId="3" borderId="15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18" fillId="9" borderId="4" xfId="2" applyFont="1" applyFill="1" applyBorder="1"/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/>
    <xf numFmtId="0" fontId="30" fillId="3" borderId="8" xfId="0" applyNumberFormat="1" applyFont="1" applyFill="1" applyBorder="1" applyAlignment="1">
      <alignment horizontal="left"/>
    </xf>
    <xf numFmtId="0" fontId="30" fillId="3" borderId="11" xfId="0" applyNumberFormat="1" applyFont="1" applyFill="1" applyBorder="1" applyAlignment="1">
      <alignment horizontal="left"/>
    </xf>
    <xf numFmtId="0" fontId="30" fillId="3" borderId="13" xfId="0" applyNumberFormat="1" applyFont="1" applyFill="1" applyBorder="1" applyAlignment="1">
      <alignment horizontal="left"/>
    </xf>
    <xf numFmtId="0" fontId="10" fillId="9" borderId="0" xfId="0" applyNumberFormat="1" applyFont="1" applyFill="1" applyBorder="1" applyAlignment="1">
      <alignment horizontal="left"/>
    </xf>
    <xf numFmtId="166" fontId="42" fillId="4" borderId="4" xfId="0" applyNumberFormat="1" applyFont="1" applyFill="1" applyBorder="1" applyAlignment="1">
      <alignment horizontal="right"/>
    </xf>
    <xf numFmtId="44" fontId="18" fillId="0" borderId="0" xfId="2" applyNumberFormat="1" applyFont="1" applyAlignment="1">
      <alignment horizontal="left"/>
    </xf>
    <xf numFmtId="0" fontId="5" fillId="0" borderId="0" xfId="2" applyFont="1" applyAlignment="1">
      <alignment horizontal="center" wrapText="1"/>
    </xf>
    <xf numFmtId="44" fontId="5" fillId="0" borderId="3" xfId="2" applyNumberFormat="1" applyFont="1" applyFill="1" applyBorder="1"/>
    <xf numFmtId="14" fontId="0" fillId="0" borderId="4" xfId="0" applyNumberFormat="1" applyFont="1" applyBorder="1" applyAlignment="1">
      <alignment horizontal="left"/>
    </xf>
    <xf numFmtId="0" fontId="18" fillId="0" borderId="0" xfId="2" applyAlignment="1">
      <alignment horizontal="center"/>
    </xf>
    <xf numFmtId="0" fontId="18" fillId="0" borderId="0" xfId="2" applyFill="1" applyAlignment="1">
      <alignment horizontal="center"/>
    </xf>
    <xf numFmtId="166" fontId="18" fillId="0" borderId="0" xfId="2" applyNumberFormat="1" applyFont="1" applyAlignment="1">
      <alignment horizontal="center"/>
    </xf>
    <xf numFmtId="166" fontId="5" fillId="0" borderId="3" xfId="2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wrapText="1"/>
    </xf>
    <xf numFmtId="0" fontId="5" fillId="0" borderId="0" xfId="2" applyFont="1" applyAlignment="1">
      <alignment horizontal="right"/>
    </xf>
    <xf numFmtId="166" fontId="5" fillId="0" borderId="4" xfId="2" applyNumberFormat="1" applyFont="1" applyBorder="1" applyAlignment="1">
      <alignment horizontal="right"/>
    </xf>
    <xf numFmtId="166" fontId="5" fillId="0" borderId="4" xfId="2" applyNumberFormat="1" applyFont="1" applyFill="1" applyBorder="1" applyAlignment="1">
      <alignment horizontal="right"/>
    </xf>
    <xf numFmtId="166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2" fontId="0" fillId="0" borderId="0" xfId="0" applyNumberFormat="1"/>
    <xf numFmtId="166" fontId="6" fillId="4" borderId="4" xfId="0" applyNumberFormat="1" applyFont="1" applyFill="1" applyBorder="1" applyAlignment="1">
      <alignment horizontal="right"/>
    </xf>
    <xf numFmtId="166" fontId="34" fillId="0" borderId="0" xfId="0" applyNumberFormat="1" applyFont="1"/>
  </cellXfs>
  <cellStyles count="11">
    <cellStyle name="Currency" xfId="1" builtinId="4"/>
    <cellStyle name="Currency 2" xfId="3" xr:uid="{00000000-0005-0000-0000-000001000000}"/>
    <cellStyle name="Currency 2 2" xfId="6" xr:uid="{A2DE2699-7A4F-46DB-8DAF-16FD1540BA57}"/>
    <cellStyle name="Currency 2 2 2" xfId="10" xr:uid="{3ED99785-7243-49A8-A34B-F7C3C3BE1BDA}"/>
    <cellStyle name="Currency 2 3" xfId="8" xr:uid="{9C10B8F0-DD48-4930-A9A7-E3D3EB4DEEE0}"/>
    <cellStyle name="Currency 3" xfId="5" xr:uid="{0B926155-808A-4946-8E3F-F773396F198A}"/>
    <cellStyle name="Currency 3 2" xfId="9" xr:uid="{8F763E48-9983-4C43-9FFF-645B13A721C6}"/>
    <cellStyle name="Currency 4" xfId="7" xr:uid="{A1727818-2651-47C6-B079-505E70F02134}"/>
    <cellStyle name="Hyperlink" xfId="4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5B30-4C6E-4671-8529-FE48E79BF1EC}">
  <sheetPr>
    <pageSetUpPr fitToPage="1"/>
  </sheetPr>
  <dimension ref="A1:AN474"/>
  <sheetViews>
    <sheetView topLeftCell="L85" zoomScale="95" zoomScaleNormal="95" workbookViewId="0">
      <selection activeCell="M101" sqref="M101"/>
    </sheetView>
  </sheetViews>
  <sheetFormatPr defaultColWidth="9.109375" defaultRowHeight="13.8" x14ac:dyDescent="0.3"/>
  <cols>
    <col min="1" max="1" width="11.5546875" style="107" customWidth="1"/>
    <col min="2" max="2" width="19.109375" style="109" bestFit="1" customWidth="1"/>
    <col min="3" max="3" width="24.44140625" style="256" bestFit="1" customWidth="1"/>
    <col min="4" max="4" width="5.88671875" style="257" bestFit="1" customWidth="1"/>
    <col min="5" max="5" width="21.5546875" style="258" bestFit="1" customWidth="1"/>
    <col min="6" max="6" width="11.44140625" style="258" bestFit="1" customWidth="1"/>
    <col min="7" max="7" width="22.44140625" style="109" bestFit="1" customWidth="1"/>
    <col min="8" max="8" width="12" style="157" bestFit="1" customWidth="1"/>
    <col min="9" max="9" width="19.6640625" style="296" bestFit="1" customWidth="1"/>
    <col min="10" max="10" width="9.33203125" style="142" bestFit="1" customWidth="1"/>
    <col min="11" max="11" width="51" style="108" customWidth="1"/>
    <col min="12" max="12" width="50.5546875" style="108" bestFit="1" customWidth="1"/>
    <col min="13" max="13" width="10.109375" style="109" bestFit="1" customWidth="1"/>
    <col min="14" max="14" width="12" style="109" customWidth="1"/>
    <col min="15" max="15" width="8.88671875" style="305" bestFit="1" customWidth="1"/>
    <col min="16" max="16" width="8.44140625" style="243" bestFit="1" customWidth="1"/>
    <col min="17" max="17" width="8.44140625" style="109" bestFit="1" customWidth="1"/>
    <col min="18" max="18" width="9.6640625" style="109" customWidth="1"/>
    <col min="19" max="19" width="8.44140625" style="109" bestFit="1" customWidth="1"/>
    <col min="20" max="20" width="9.88671875" style="109" bestFit="1" customWidth="1"/>
    <col min="21" max="21" width="13.77734375" style="109" customWidth="1"/>
    <col min="22" max="22" width="15.6640625" style="109" customWidth="1"/>
    <col min="23" max="23" width="8.44140625" style="109" bestFit="1" customWidth="1"/>
    <col min="24" max="24" width="14.44140625" style="109" customWidth="1"/>
    <col min="25" max="25" width="15.88671875" style="109" customWidth="1"/>
    <col min="26" max="26" width="12.44140625" style="109" bestFit="1" customWidth="1"/>
    <col min="27" max="27" width="10.33203125" style="109" bestFit="1" customWidth="1"/>
    <col min="28" max="28" width="12.44140625" style="108" customWidth="1"/>
    <col min="29" max="29" width="9.33203125" style="108" customWidth="1"/>
    <col min="30" max="30" width="12.6640625" style="108" customWidth="1"/>
    <col min="31" max="31" width="14.33203125" style="108" bestFit="1" customWidth="1"/>
    <col min="32" max="32" width="9.88671875" style="381" bestFit="1" customWidth="1"/>
    <col min="33" max="33" width="11.109375" style="108" customWidth="1"/>
    <col min="34" max="34" width="15.109375" style="108" bestFit="1" customWidth="1"/>
    <col min="35" max="35" width="18.88671875" style="108" bestFit="1" customWidth="1"/>
    <col min="36" max="36" width="29.109375" style="107" bestFit="1" customWidth="1"/>
    <col min="37" max="16384" width="9.109375" style="107"/>
  </cols>
  <sheetData>
    <row r="1" spans="1:38" ht="18" x14ac:dyDescent="0.35">
      <c r="A1" s="123" t="s">
        <v>56</v>
      </c>
      <c r="B1" s="124"/>
      <c r="P1" s="305"/>
      <c r="Q1" s="305"/>
      <c r="R1" s="305"/>
    </row>
    <row r="2" spans="1:38" ht="14.4" x14ac:dyDescent="0.3">
      <c r="A2" s="127"/>
      <c r="B2" s="3"/>
      <c r="C2" s="50"/>
      <c r="D2" s="50"/>
      <c r="E2" s="259"/>
      <c r="F2" s="260"/>
      <c r="G2"/>
      <c r="H2" s="158"/>
      <c r="I2" s="297"/>
      <c r="J2" s="143"/>
      <c r="P2" s="305"/>
      <c r="Q2" s="305"/>
      <c r="R2" s="305"/>
    </row>
    <row r="3" spans="1:38" ht="15.6" x14ac:dyDescent="0.3">
      <c r="A3" s="126"/>
      <c r="B3" s="3"/>
      <c r="C3" s="261"/>
      <c r="D3" s="261"/>
      <c r="E3" s="50"/>
      <c r="F3" s="260"/>
      <c r="G3" s="122"/>
      <c r="H3" s="159"/>
      <c r="I3" s="297"/>
      <c r="J3" s="144"/>
      <c r="P3" s="305"/>
      <c r="Q3" s="305"/>
      <c r="R3" s="305"/>
    </row>
    <row r="4" spans="1:38" ht="23.4" x14ac:dyDescent="0.45">
      <c r="A4" s="140" t="s">
        <v>194</v>
      </c>
      <c r="B4" s="124"/>
      <c r="C4" s="262"/>
      <c r="P4" s="305"/>
      <c r="Q4" s="305"/>
      <c r="R4" s="305"/>
    </row>
    <row r="5" spans="1:38" x14ac:dyDescent="0.3">
      <c r="A5" s="125"/>
      <c r="B5" s="124"/>
      <c r="M5" s="118"/>
      <c r="P5" s="305"/>
      <c r="Q5" s="305"/>
      <c r="R5" s="305"/>
      <c r="AB5" s="109"/>
      <c r="AC5" s="109"/>
      <c r="AD5" s="109"/>
      <c r="AJ5" s="108"/>
      <c r="AK5" s="108"/>
    </row>
    <row r="6" spans="1:38" ht="13.05" x14ac:dyDescent="0.3">
      <c r="A6" s="113" t="s">
        <v>196</v>
      </c>
      <c r="B6" s="112"/>
      <c r="C6" s="263"/>
      <c r="D6" s="264"/>
      <c r="E6" s="265"/>
      <c r="F6" s="265"/>
      <c r="G6" s="121"/>
      <c r="H6" s="137"/>
      <c r="I6" s="298" t="s">
        <v>197</v>
      </c>
      <c r="J6" s="141"/>
      <c r="K6" s="156"/>
      <c r="L6" s="156"/>
      <c r="M6" s="147" t="s">
        <v>7</v>
      </c>
      <c r="N6" s="147" t="s">
        <v>7</v>
      </c>
      <c r="O6" s="306" t="s">
        <v>7</v>
      </c>
      <c r="P6" s="151" t="s">
        <v>7</v>
      </c>
      <c r="Q6" s="149" t="s">
        <v>184</v>
      </c>
      <c r="R6" s="149" t="s">
        <v>184</v>
      </c>
      <c r="S6" s="149" t="s">
        <v>184</v>
      </c>
      <c r="T6" s="149" t="s">
        <v>184</v>
      </c>
      <c r="U6" s="149" t="s">
        <v>184</v>
      </c>
      <c r="V6" s="117" t="s">
        <v>12</v>
      </c>
      <c r="W6" s="117" t="s">
        <v>12</v>
      </c>
      <c r="X6" s="117" t="s">
        <v>12</v>
      </c>
      <c r="Y6" s="117" t="s">
        <v>12</v>
      </c>
      <c r="Z6" s="151"/>
      <c r="AA6" s="153" t="s">
        <v>185</v>
      </c>
      <c r="AB6" s="153"/>
      <c r="AC6" s="153"/>
      <c r="AD6" s="153" t="s">
        <v>185</v>
      </c>
      <c r="AE6" s="116"/>
      <c r="AJ6" s="108"/>
      <c r="AK6" s="108"/>
      <c r="AL6" s="108"/>
    </row>
    <row r="7" spans="1:38" s="134" customFormat="1" ht="52.05" x14ac:dyDescent="0.3">
      <c r="A7" s="132" t="s">
        <v>198</v>
      </c>
      <c r="B7" s="133" t="s">
        <v>179</v>
      </c>
      <c r="C7" s="372" t="s">
        <v>32</v>
      </c>
      <c r="D7" s="372" t="s">
        <v>253</v>
      </c>
      <c r="E7" s="372" t="s">
        <v>190</v>
      </c>
      <c r="F7" s="266" t="s">
        <v>266</v>
      </c>
      <c r="G7" s="132" t="s">
        <v>60</v>
      </c>
      <c r="H7" s="138"/>
      <c r="I7" s="299" t="s">
        <v>209</v>
      </c>
      <c r="J7" s="145" t="s">
        <v>260</v>
      </c>
      <c r="K7" s="193" t="s">
        <v>179</v>
      </c>
      <c r="L7" s="193" t="s">
        <v>126</v>
      </c>
      <c r="M7" s="148" t="s">
        <v>210</v>
      </c>
      <c r="N7" s="148" t="s">
        <v>180</v>
      </c>
      <c r="O7" s="307" t="s">
        <v>183</v>
      </c>
      <c r="P7" s="152" t="s">
        <v>352</v>
      </c>
      <c r="Q7" s="150" t="s">
        <v>250</v>
      </c>
      <c r="R7" s="150" t="s">
        <v>181</v>
      </c>
      <c r="S7" s="150" t="s">
        <v>182</v>
      </c>
      <c r="T7" s="150" t="s">
        <v>191</v>
      </c>
      <c r="U7" s="150" t="s">
        <v>187</v>
      </c>
      <c r="V7" s="190" t="s">
        <v>269</v>
      </c>
      <c r="W7" s="135" t="s">
        <v>270</v>
      </c>
      <c r="X7" s="135" t="s">
        <v>268</v>
      </c>
      <c r="Y7" s="186" t="s">
        <v>273</v>
      </c>
      <c r="Z7" s="152" t="s">
        <v>316</v>
      </c>
      <c r="AA7" s="154" t="s">
        <v>4</v>
      </c>
      <c r="AB7" s="154" t="s">
        <v>192</v>
      </c>
      <c r="AC7" s="154" t="s">
        <v>208</v>
      </c>
      <c r="AD7" s="154" t="s">
        <v>204</v>
      </c>
      <c r="AE7" s="132" t="s">
        <v>60</v>
      </c>
    </row>
    <row r="8" spans="1:38" s="130" customFormat="1" x14ac:dyDescent="0.3">
      <c r="A8" s="131"/>
      <c r="B8" s="136" t="s">
        <v>195</v>
      </c>
      <c r="C8" s="267"/>
      <c r="D8" s="267"/>
      <c r="E8" s="267"/>
      <c r="F8" s="267"/>
      <c r="G8" s="242">
        <v>4707.8</v>
      </c>
      <c r="H8" s="139"/>
      <c r="I8" s="300"/>
      <c r="J8" s="155"/>
      <c r="K8" s="121"/>
      <c r="L8" s="121"/>
      <c r="M8" s="163"/>
      <c r="N8" s="163"/>
      <c r="O8" s="308"/>
      <c r="P8" s="166"/>
      <c r="Q8" s="164"/>
      <c r="R8" s="164"/>
      <c r="S8" s="164"/>
      <c r="T8" s="164"/>
      <c r="U8" s="164"/>
      <c r="V8" s="165"/>
      <c r="W8" s="165"/>
      <c r="X8" s="165"/>
      <c r="Y8" s="165"/>
      <c r="Z8" s="166"/>
      <c r="AA8" s="167"/>
      <c r="AB8" s="167"/>
      <c r="AC8" s="167"/>
      <c r="AD8" s="167"/>
      <c r="AE8" s="168">
        <f t="shared" ref="AE8:AE39" si="0">SUM(M8:AD8)</f>
        <v>0</v>
      </c>
    </row>
    <row r="9" spans="1:38" ht="14.4" x14ac:dyDescent="0.3">
      <c r="H9" s="382">
        <v>1</v>
      </c>
      <c r="I9" s="301">
        <v>44287</v>
      </c>
      <c r="J9" s="245" t="s">
        <v>262</v>
      </c>
      <c r="K9" s="246" t="s">
        <v>261</v>
      </c>
      <c r="L9" s="375" t="s">
        <v>351</v>
      </c>
      <c r="M9" s="163">
        <v>1095.5</v>
      </c>
      <c r="N9" s="163"/>
      <c r="O9" s="308"/>
      <c r="P9" s="166"/>
      <c r="Q9" s="164"/>
      <c r="R9" s="164"/>
      <c r="S9" s="164"/>
      <c r="T9" s="164"/>
      <c r="U9" s="164"/>
      <c r="V9" s="165"/>
      <c r="W9" s="165"/>
      <c r="X9" s="165"/>
      <c r="Y9" s="165"/>
      <c r="Z9" s="166"/>
      <c r="AA9" s="167"/>
      <c r="AB9" s="167"/>
      <c r="AC9" s="167"/>
      <c r="AD9" s="179"/>
      <c r="AE9" s="197">
        <f t="shared" si="0"/>
        <v>1095.5</v>
      </c>
      <c r="AG9" s="130"/>
      <c r="AH9" s="130"/>
      <c r="AJ9" s="108"/>
      <c r="AK9" s="108"/>
      <c r="AL9" s="108"/>
    </row>
    <row r="10" spans="1:38" ht="14.4" x14ac:dyDescent="0.3">
      <c r="A10" s="115">
        <v>44287</v>
      </c>
      <c r="B10" s="121"/>
      <c r="C10" s="267"/>
      <c r="D10" s="268"/>
      <c r="E10" s="268"/>
      <c r="F10" s="268">
        <v>4000</v>
      </c>
      <c r="G10" s="129">
        <f t="shared" ref="G10:G18" si="1">SUM(C10:F10)</f>
        <v>4000</v>
      </c>
      <c r="H10" s="382">
        <v>2</v>
      </c>
      <c r="I10" s="301">
        <v>44287</v>
      </c>
      <c r="J10" s="245" t="s">
        <v>262</v>
      </c>
      <c r="K10" s="247" t="s">
        <v>263</v>
      </c>
      <c r="L10" s="248" t="s">
        <v>265</v>
      </c>
      <c r="M10" s="163"/>
      <c r="N10" s="163">
        <v>1926.24</v>
      </c>
      <c r="O10" s="308"/>
      <c r="P10" s="166"/>
      <c r="Q10" s="164"/>
      <c r="R10" s="164"/>
      <c r="S10" s="164"/>
      <c r="T10" s="164"/>
      <c r="U10" s="164"/>
      <c r="V10" s="165"/>
      <c r="W10" s="165"/>
      <c r="X10" s="165"/>
      <c r="Y10" s="165"/>
      <c r="Z10" s="166"/>
      <c r="AA10" s="167"/>
      <c r="AB10" s="167"/>
      <c r="AC10" s="167"/>
      <c r="AD10" s="167"/>
      <c r="AE10" s="197">
        <f t="shared" si="0"/>
        <v>1926.24</v>
      </c>
      <c r="AJ10" s="108"/>
      <c r="AK10" s="108"/>
      <c r="AL10" s="108"/>
    </row>
    <row r="11" spans="1:38" ht="14.55" x14ac:dyDescent="0.35">
      <c r="A11" s="185">
        <v>44292</v>
      </c>
      <c r="B11" s="180" t="s">
        <v>300</v>
      </c>
      <c r="C11" s="324">
        <v>13001</v>
      </c>
      <c r="D11" s="270"/>
      <c r="E11" s="268"/>
      <c r="F11" s="268"/>
      <c r="G11" s="129">
        <f t="shared" si="1"/>
        <v>13001</v>
      </c>
      <c r="H11" s="382">
        <v>3</v>
      </c>
      <c r="I11" s="301">
        <v>44287</v>
      </c>
      <c r="J11" s="245" t="s">
        <v>262</v>
      </c>
      <c r="K11" s="248" t="s">
        <v>264</v>
      </c>
      <c r="L11" s="248" t="s">
        <v>402</v>
      </c>
      <c r="M11" s="163"/>
      <c r="N11" s="163"/>
      <c r="O11" s="308"/>
      <c r="P11" s="166"/>
      <c r="Q11" s="164"/>
      <c r="R11" s="164"/>
      <c r="S11" s="164"/>
      <c r="T11" s="164"/>
      <c r="U11" s="164">
        <v>240</v>
      </c>
      <c r="V11" s="165"/>
      <c r="W11" s="165"/>
      <c r="X11" s="165"/>
      <c r="Y11" s="165"/>
      <c r="Z11" s="166"/>
      <c r="AA11" s="167"/>
      <c r="AB11" s="167"/>
      <c r="AC11" s="167"/>
      <c r="AD11" s="167"/>
      <c r="AE11" s="197">
        <f t="shared" si="0"/>
        <v>240</v>
      </c>
      <c r="AJ11" s="108"/>
      <c r="AK11" s="108"/>
      <c r="AL11" s="108"/>
    </row>
    <row r="12" spans="1:38" ht="14.55" x14ac:dyDescent="0.35">
      <c r="A12" s="185">
        <v>44313</v>
      </c>
      <c r="B12" s="324" t="s">
        <v>297</v>
      </c>
      <c r="C12" s="324"/>
      <c r="D12" s="270"/>
      <c r="E12" s="324">
        <v>4950.47</v>
      </c>
      <c r="F12" s="268"/>
      <c r="G12" s="129">
        <f t="shared" si="1"/>
        <v>4950.47</v>
      </c>
      <c r="H12" s="382">
        <v>4</v>
      </c>
      <c r="I12" s="301">
        <v>44287</v>
      </c>
      <c r="J12" s="249" t="s">
        <v>138</v>
      </c>
      <c r="K12" s="246" t="s">
        <v>193</v>
      </c>
      <c r="L12" s="246" t="s">
        <v>267</v>
      </c>
      <c r="M12" s="214">
        <v>547.75</v>
      </c>
      <c r="N12" s="214"/>
      <c r="O12" s="309"/>
      <c r="P12" s="244"/>
      <c r="Q12" s="215"/>
      <c r="R12" s="215"/>
      <c r="S12" s="215"/>
      <c r="T12" s="215"/>
      <c r="U12" s="215"/>
      <c r="V12" s="216"/>
      <c r="W12" s="216"/>
      <c r="X12" s="216"/>
      <c r="Y12" s="216"/>
      <c r="Z12" s="166"/>
      <c r="AA12" s="167"/>
      <c r="AB12" s="167"/>
      <c r="AC12" s="167"/>
      <c r="AD12" s="167"/>
      <c r="AE12" s="197">
        <f t="shared" si="0"/>
        <v>547.75</v>
      </c>
      <c r="AJ12" s="108"/>
      <c r="AK12" s="108"/>
      <c r="AL12" s="108"/>
    </row>
    <row r="13" spans="1:38" ht="14.4" x14ac:dyDescent="0.3">
      <c r="A13" s="185">
        <v>44495</v>
      </c>
      <c r="B13" s="324" t="s">
        <v>297</v>
      </c>
      <c r="C13" s="324"/>
      <c r="D13" s="270"/>
      <c r="E13" s="324">
        <v>7425.7</v>
      </c>
      <c r="F13" s="268"/>
      <c r="G13" s="129">
        <f t="shared" si="1"/>
        <v>7425.7</v>
      </c>
      <c r="H13" s="382">
        <v>5</v>
      </c>
      <c r="I13" s="302">
        <v>44320</v>
      </c>
      <c r="J13" s="250" t="s">
        <v>290</v>
      </c>
      <c r="K13" s="250" t="s">
        <v>307</v>
      </c>
      <c r="L13" s="251" t="s">
        <v>308</v>
      </c>
      <c r="M13" s="214"/>
      <c r="N13" s="214">
        <v>160.52000000000001</v>
      </c>
      <c r="O13" s="309"/>
      <c r="P13" s="244"/>
      <c r="Q13" s="215"/>
      <c r="R13" s="215"/>
      <c r="S13" s="215"/>
      <c r="T13" s="215"/>
      <c r="U13" s="215"/>
      <c r="V13" s="216"/>
      <c r="W13" s="216"/>
      <c r="X13" s="216"/>
      <c r="Y13" s="216"/>
      <c r="Z13" s="166"/>
      <c r="AA13" s="167"/>
      <c r="AB13" s="167"/>
      <c r="AC13" s="167"/>
      <c r="AD13" s="173"/>
      <c r="AE13" s="197">
        <f t="shared" si="0"/>
        <v>160.52000000000001</v>
      </c>
      <c r="AJ13" s="108"/>
      <c r="AK13" s="108"/>
      <c r="AL13" s="108"/>
    </row>
    <row r="14" spans="1:38" ht="14.55" x14ac:dyDescent="0.35">
      <c r="B14" s="112"/>
      <c r="C14" s="263"/>
      <c r="D14" s="264"/>
      <c r="E14" s="265"/>
      <c r="F14" s="268"/>
      <c r="G14" s="129">
        <f t="shared" si="1"/>
        <v>0</v>
      </c>
      <c r="H14" s="382">
        <v>6</v>
      </c>
      <c r="I14" s="302">
        <v>44320</v>
      </c>
      <c r="J14" s="250" t="s">
        <v>290</v>
      </c>
      <c r="K14" s="250" t="s">
        <v>292</v>
      </c>
      <c r="L14" s="250" t="s">
        <v>305</v>
      </c>
      <c r="M14" s="214">
        <v>547.75</v>
      </c>
      <c r="N14" s="214"/>
      <c r="O14" s="309"/>
      <c r="P14" s="244"/>
      <c r="Q14" s="215"/>
      <c r="R14" s="215"/>
      <c r="S14" s="215"/>
      <c r="T14" s="215"/>
      <c r="U14" s="215"/>
      <c r="V14" s="216"/>
      <c r="W14" s="216"/>
      <c r="X14" s="216"/>
      <c r="Y14" s="216"/>
      <c r="Z14" s="166"/>
      <c r="AA14" s="167"/>
      <c r="AB14" s="167"/>
      <c r="AC14" s="167"/>
      <c r="AD14" s="167"/>
      <c r="AE14" s="197">
        <f t="shared" si="0"/>
        <v>547.75</v>
      </c>
      <c r="AJ14" s="108"/>
      <c r="AK14" s="108"/>
      <c r="AL14" s="108"/>
    </row>
    <row r="15" spans="1:38" ht="14.55" x14ac:dyDescent="0.35">
      <c r="A15" s="114"/>
      <c r="B15" s="116"/>
      <c r="C15" s="269"/>
      <c r="D15" s="270"/>
      <c r="E15" s="265"/>
      <c r="F15" s="265"/>
      <c r="G15" s="129">
        <f t="shared" si="1"/>
        <v>0</v>
      </c>
      <c r="H15" s="382">
        <v>7</v>
      </c>
      <c r="I15" s="302">
        <v>44323</v>
      </c>
      <c r="J15" s="250" t="s">
        <v>289</v>
      </c>
      <c r="K15" s="250" t="s">
        <v>299</v>
      </c>
      <c r="L15" s="250" t="s">
        <v>306</v>
      </c>
      <c r="M15" s="163"/>
      <c r="N15" s="163"/>
      <c r="O15" s="308"/>
      <c r="P15" s="166"/>
      <c r="Q15" s="164"/>
      <c r="R15" s="164"/>
      <c r="S15" s="164"/>
      <c r="T15" s="164"/>
      <c r="U15" s="164"/>
      <c r="V15" s="165"/>
      <c r="W15" s="165"/>
      <c r="X15" s="165"/>
      <c r="Y15" s="165">
        <v>35</v>
      </c>
      <c r="Z15" s="166"/>
      <c r="AA15" s="167"/>
      <c r="AB15" s="167"/>
      <c r="AC15" s="167"/>
      <c r="AD15" s="167"/>
      <c r="AE15" s="197">
        <f t="shared" si="0"/>
        <v>35</v>
      </c>
      <c r="AJ15" s="108"/>
      <c r="AK15" s="108"/>
      <c r="AL15" s="108"/>
    </row>
    <row r="16" spans="1:38" ht="14.4" x14ac:dyDescent="0.3">
      <c r="A16" s="111"/>
      <c r="B16" s="111"/>
      <c r="C16" s="271"/>
      <c r="D16" s="271"/>
      <c r="E16" s="271"/>
      <c r="F16" s="271"/>
      <c r="G16" s="129">
        <f t="shared" si="1"/>
        <v>0</v>
      </c>
      <c r="H16" s="382">
        <v>8</v>
      </c>
      <c r="I16" s="302">
        <v>44323</v>
      </c>
      <c r="J16" s="250" t="s">
        <v>293</v>
      </c>
      <c r="K16" s="250" t="s">
        <v>301</v>
      </c>
      <c r="L16" s="250" t="s">
        <v>350</v>
      </c>
      <c r="M16" s="163"/>
      <c r="N16" s="169"/>
      <c r="O16" s="310"/>
      <c r="P16" s="172"/>
      <c r="Q16" s="170"/>
      <c r="R16" s="170"/>
      <c r="S16" s="170"/>
      <c r="T16" s="170"/>
      <c r="U16" s="170"/>
      <c r="V16" s="171"/>
      <c r="W16" s="171"/>
      <c r="X16" s="171"/>
      <c r="Y16" s="165">
        <v>179.94</v>
      </c>
      <c r="Z16" s="172"/>
      <c r="AA16" s="173"/>
      <c r="AB16" s="173"/>
      <c r="AC16" s="173"/>
      <c r="AD16" s="167"/>
      <c r="AE16" s="197">
        <f t="shared" si="0"/>
        <v>179.94</v>
      </c>
      <c r="AJ16" s="108"/>
      <c r="AK16" s="108"/>
      <c r="AL16" s="108"/>
    </row>
    <row r="17" spans="1:38" ht="14.55" x14ac:dyDescent="0.35">
      <c r="A17" s="111"/>
      <c r="B17" s="111"/>
      <c r="C17" s="271"/>
      <c r="D17" s="271"/>
      <c r="E17" s="271"/>
      <c r="F17" s="271"/>
      <c r="G17" s="129">
        <f t="shared" si="1"/>
        <v>0</v>
      </c>
      <c r="H17" s="382">
        <v>9</v>
      </c>
      <c r="I17" s="302">
        <v>44340</v>
      </c>
      <c r="J17" s="250" t="s">
        <v>294</v>
      </c>
      <c r="K17" s="250" t="s">
        <v>302</v>
      </c>
      <c r="L17" s="250"/>
      <c r="M17" s="163"/>
      <c r="N17" s="163"/>
      <c r="O17" s="308"/>
      <c r="P17" s="166"/>
      <c r="Q17" s="164"/>
      <c r="R17" s="164"/>
      <c r="S17" s="164"/>
      <c r="T17" s="164"/>
      <c r="U17" s="164">
        <v>36</v>
      </c>
      <c r="V17" s="165"/>
      <c r="W17" s="165"/>
      <c r="X17" s="165"/>
      <c r="Y17" s="165"/>
      <c r="Z17" s="166"/>
      <c r="AA17" s="167"/>
      <c r="AB17" s="167"/>
      <c r="AC17" s="167"/>
      <c r="AD17" s="167"/>
      <c r="AE17" s="197">
        <f t="shared" si="0"/>
        <v>36</v>
      </c>
      <c r="AJ17" s="108"/>
      <c r="AK17" s="108"/>
      <c r="AL17" s="108"/>
    </row>
    <row r="18" spans="1:38" ht="14.55" x14ac:dyDescent="0.35">
      <c r="A18" s="111"/>
      <c r="B18" s="111"/>
      <c r="C18" s="271"/>
      <c r="D18" s="271"/>
      <c r="E18" s="271"/>
      <c r="F18" s="271"/>
      <c r="G18" s="129">
        <f t="shared" si="1"/>
        <v>0</v>
      </c>
      <c r="H18" s="382">
        <v>10</v>
      </c>
      <c r="I18" s="302">
        <v>44341</v>
      </c>
      <c r="J18" s="250" t="s">
        <v>294</v>
      </c>
      <c r="K18" s="250" t="s">
        <v>309</v>
      </c>
      <c r="L18" s="250"/>
      <c r="M18" s="163"/>
      <c r="N18" s="163"/>
      <c r="O18" s="308"/>
      <c r="P18" s="166"/>
      <c r="Q18" s="164">
        <v>394.55</v>
      </c>
      <c r="R18" s="164"/>
      <c r="S18" s="164"/>
      <c r="T18" s="164"/>
      <c r="U18" s="164"/>
      <c r="V18" s="165"/>
      <c r="W18" s="165"/>
      <c r="X18" s="165"/>
      <c r="Y18" s="165"/>
      <c r="Z18" s="166"/>
      <c r="AA18" s="167"/>
      <c r="AB18" s="167"/>
      <c r="AC18" s="167"/>
      <c r="AD18" s="167"/>
      <c r="AE18" s="197">
        <f t="shared" si="0"/>
        <v>394.55</v>
      </c>
      <c r="AJ18" s="108"/>
      <c r="AK18" s="108"/>
      <c r="AL18" s="108"/>
    </row>
    <row r="19" spans="1:38" ht="14.55" x14ac:dyDescent="0.35">
      <c r="A19" s="111"/>
      <c r="B19" s="111"/>
      <c r="C19" s="271"/>
      <c r="D19" s="271"/>
      <c r="E19" s="271"/>
      <c r="F19" s="271"/>
      <c r="G19" s="129"/>
      <c r="H19" s="382">
        <v>11</v>
      </c>
      <c r="I19" s="302">
        <v>44343</v>
      </c>
      <c r="J19" s="250" t="s">
        <v>293</v>
      </c>
      <c r="K19" s="250" t="s">
        <v>304</v>
      </c>
      <c r="L19" s="250"/>
      <c r="M19" s="163"/>
      <c r="N19" s="163"/>
      <c r="O19" s="308"/>
      <c r="P19" s="166"/>
      <c r="Q19" s="164"/>
      <c r="R19" s="164"/>
      <c r="S19" s="164"/>
      <c r="T19" s="164"/>
      <c r="U19" s="164"/>
      <c r="V19" s="165"/>
      <c r="W19" s="165"/>
      <c r="X19" s="165"/>
      <c r="Y19" s="165">
        <v>14.39</v>
      </c>
      <c r="Z19" s="166"/>
      <c r="AA19" s="167"/>
      <c r="AB19" s="167"/>
      <c r="AC19" s="167"/>
      <c r="AD19" s="178"/>
      <c r="AE19" s="197">
        <f t="shared" si="0"/>
        <v>14.39</v>
      </c>
      <c r="AJ19" s="108"/>
      <c r="AK19" s="108"/>
      <c r="AL19" s="108"/>
    </row>
    <row r="20" spans="1:38" ht="14.55" x14ac:dyDescent="0.35">
      <c r="A20" s="111"/>
      <c r="B20" s="111"/>
      <c r="C20" s="271"/>
      <c r="D20" s="271"/>
      <c r="E20" s="271"/>
      <c r="F20" s="271"/>
      <c r="G20" s="129"/>
      <c r="H20" s="382">
        <v>12</v>
      </c>
      <c r="I20" s="302">
        <v>44348</v>
      </c>
      <c r="J20" s="250" t="s">
        <v>290</v>
      </c>
      <c r="K20" s="250" t="s">
        <v>307</v>
      </c>
      <c r="L20" s="251" t="s">
        <v>308</v>
      </c>
      <c r="M20" s="214"/>
      <c r="N20" s="214">
        <v>160.52000000000001</v>
      </c>
      <c r="O20" s="308"/>
      <c r="P20" s="166"/>
      <c r="Q20" s="164"/>
      <c r="R20" s="164"/>
      <c r="S20" s="164"/>
      <c r="T20" s="164"/>
      <c r="U20" s="164"/>
      <c r="V20" s="165"/>
      <c r="W20" s="165"/>
      <c r="X20" s="165"/>
      <c r="Y20" s="165"/>
      <c r="Z20" s="166"/>
      <c r="AA20" s="167"/>
      <c r="AB20" s="167"/>
      <c r="AC20" s="167"/>
      <c r="AD20" s="178"/>
      <c r="AE20" s="197">
        <f t="shared" si="0"/>
        <v>160.52000000000001</v>
      </c>
      <c r="AJ20" s="108"/>
      <c r="AK20" s="108"/>
      <c r="AL20" s="108"/>
    </row>
    <row r="21" spans="1:38" ht="14.55" x14ac:dyDescent="0.35">
      <c r="A21" s="111"/>
      <c r="B21" s="111"/>
      <c r="C21" s="271"/>
      <c r="D21" s="271"/>
      <c r="E21" s="271"/>
      <c r="F21" s="271"/>
      <c r="G21" s="129"/>
      <c r="H21" s="382">
        <v>13</v>
      </c>
      <c r="I21" s="302">
        <v>44348</v>
      </c>
      <c r="J21" s="250" t="s">
        <v>290</v>
      </c>
      <c r="K21" s="250" t="s">
        <v>292</v>
      </c>
      <c r="L21" s="250" t="s">
        <v>305</v>
      </c>
      <c r="M21" s="214">
        <v>547.75</v>
      </c>
      <c r="N21" s="163"/>
      <c r="O21" s="308"/>
      <c r="P21" s="166"/>
      <c r="Q21" s="164"/>
      <c r="R21" s="164"/>
      <c r="S21" s="164"/>
      <c r="T21" s="164"/>
      <c r="U21" s="164"/>
      <c r="V21" s="165"/>
      <c r="W21" s="165"/>
      <c r="X21" s="165"/>
      <c r="Y21" s="165"/>
      <c r="Z21" s="166"/>
      <c r="AA21" s="167"/>
      <c r="AB21" s="167"/>
      <c r="AC21" s="167"/>
      <c r="AD21" s="178"/>
      <c r="AE21" s="197">
        <f t="shared" si="0"/>
        <v>547.75</v>
      </c>
      <c r="AJ21" s="108"/>
      <c r="AK21" s="108"/>
      <c r="AL21" s="108"/>
    </row>
    <row r="22" spans="1:38" ht="14.4" x14ac:dyDescent="0.3">
      <c r="A22" s="111"/>
      <c r="B22" s="111"/>
      <c r="C22" s="271"/>
      <c r="D22" s="271"/>
      <c r="E22" s="271"/>
      <c r="F22" s="271"/>
      <c r="G22" s="129"/>
      <c r="H22" s="382">
        <v>14</v>
      </c>
      <c r="I22" s="302">
        <v>44349</v>
      </c>
      <c r="J22" s="250" t="s">
        <v>295</v>
      </c>
      <c r="K22" s="250" t="s">
        <v>292</v>
      </c>
      <c r="L22" s="250" t="s">
        <v>312</v>
      </c>
      <c r="M22" s="163"/>
      <c r="N22" s="163"/>
      <c r="O22" s="308"/>
      <c r="P22" s="166"/>
      <c r="Q22" s="164"/>
      <c r="R22" s="164"/>
      <c r="S22" s="164"/>
      <c r="T22" s="164"/>
      <c r="U22" s="255">
        <v>36</v>
      </c>
      <c r="V22" s="403">
        <f>306-36</f>
        <v>270</v>
      </c>
      <c r="W22" s="403"/>
      <c r="X22" s="165"/>
      <c r="Y22" s="165"/>
      <c r="Z22" s="166"/>
      <c r="AA22" s="167"/>
      <c r="AB22" s="167"/>
      <c r="AC22" s="167"/>
      <c r="AD22" s="178"/>
      <c r="AE22" s="197">
        <f t="shared" si="0"/>
        <v>306</v>
      </c>
      <c r="AJ22" s="108"/>
      <c r="AK22" s="108"/>
      <c r="AL22" s="108"/>
    </row>
    <row r="23" spans="1:38" ht="14.55" x14ac:dyDescent="0.35">
      <c r="A23" s="111"/>
      <c r="B23" s="111"/>
      <c r="C23" s="271"/>
      <c r="D23" s="271"/>
      <c r="E23" s="271"/>
      <c r="F23" s="271"/>
      <c r="G23" s="129"/>
      <c r="H23" s="382">
        <v>15</v>
      </c>
      <c r="I23" s="302">
        <v>44365</v>
      </c>
      <c r="J23" s="250" t="s">
        <v>294</v>
      </c>
      <c r="K23" s="250" t="s">
        <v>310</v>
      </c>
      <c r="L23" s="250"/>
      <c r="M23" s="163"/>
      <c r="N23" s="163"/>
      <c r="O23" s="308"/>
      <c r="P23" s="166"/>
      <c r="Q23" s="164"/>
      <c r="R23" s="164"/>
      <c r="S23" s="164"/>
      <c r="T23" s="164"/>
      <c r="U23" s="164">
        <v>50</v>
      </c>
      <c r="V23" s="165"/>
      <c r="W23" s="165"/>
      <c r="X23" s="165"/>
      <c r="Y23" s="165"/>
      <c r="Z23" s="166"/>
      <c r="AA23" s="167"/>
      <c r="AB23" s="167"/>
      <c r="AC23" s="167"/>
      <c r="AD23" s="178"/>
      <c r="AE23" s="197">
        <f t="shared" si="0"/>
        <v>50</v>
      </c>
      <c r="AJ23" s="108"/>
      <c r="AK23" s="108"/>
      <c r="AL23" s="108"/>
    </row>
    <row r="24" spans="1:38" ht="14.55" x14ac:dyDescent="0.35">
      <c r="A24" s="111"/>
      <c r="B24" s="111"/>
      <c r="C24" s="271"/>
      <c r="D24" s="271"/>
      <c r="E24" s="271"/>
      <c r="F24" s="271"/>
      <c r="G24" s="129"/>
      <c r="H24" s="382">
        <v>16</v>
      </c>
      <c r="I24" s="302">
        <v>44368</v>
      </c>
      <c r="J24" s="250" t="s">
        <v>293</v>
      </c>
      <c r="K24" s="250" t="s">
        <v>324</v>
      </c>
      <c r="L24" s="250" t="s">
        <v>313</v>
      </c>
      <c r="M24" s="163"/>
      <c r="N24" s="163"/>
      <c r="O24" s="308"/>
      <c r="P24" s="166"/>
      <c r="Q24" s="164"/>
      <c r="R24" s="164"/>
      <c r="S24" s="164"/>
      <c r="T24" s="164"/>
      <c r="U24" s="164"/>
      <c r="V24" s="165"/>
      <c r="W24" s="165"/>
      <c r="X24" s="165"/>
      <c r="Y24" s="165">
        <v>3</v>
      </c>
      <c r="Z24" s="166"/>
      <c r="AA24" s="167"/>
      <c r="AB24" s="167"/>
      <c r="AC24" s="167"/>
      <c r="AD24" s="178"/>
      <c r="AE24" s="197">
        <f t="shared" si="0"/>
        <v>3</v>
      </c>
      <c r="AJ24" s="108"/>
      <c r="AK24" s="108"/>
      <c r="AL24" s="108"/>
    </row>
    <row r="25" spans="1:38" ht="14.55" x14ac:dyDescent="0.35">
      <c r="A25" s="111"/>
      <c r="B25" s="111"/>
      <c r="C25" s="271"/>
      <c r="D25" s="271"/>
      <c r="E25" s="271"/>
      <c r="F25" s="271"/>
      <c r="G25" s="129"/>
      <c r="H25" s="382">
        <v>17</v>
      </c>
      <c r="I25" s="302">
        <v>44375</v>
      </c>
      <c r="J25" s="250" t="s">
        <v>293</v>
      </c>
      <c r="K25" s="250" t="s">
        <v>304</v>
      </c>
      <c r="L25" s="250"/>
      <c r="M25" s="163"/>
      <c r="N25" s="163"/>
      <c r="O25" s="308"/>
      <c r="P25" s="166"/>
      <c r="Q25" s="164"/>
      <c r="R25" s="164"/>
      <c r="S25" s="164"/>
      <c r="T25" s="164"/>
      <c r="U25" s="164"/>
      <c r="V25" s="165"/>
      <c r="W25" s="165"/>
      <c r="X25" s="165"/>
      <c r="Y25" s="165">
        <v>14.39</v>
      </c>
      <c r="Z25" s="166"/>
      <c r="AA25" s="167"/>
      <c r="AB25" s="167"/>
      <c r="AC25" s="167"/>
      <c r="AD25" s="178"/>
      <c r="AE25" s="197">
        <f t="shared" si="0"/>
        <v>14.39</v>
      </c>
      <c r="AJ25" s="108"/>
      <c r="AK25" s="108"/>
      <c r="AL25" s="108"/>
    </row>
    <row r="26" spans="1:38" ht="14.55" x14ac:dyDescent="0.35">
      <c r="A26" s="111"/>
      <c r="B26" s="111"/>
      <c r="C26" s="271"/>
      <c r="D26" s="271"/>
      <c r="E26" s="271"/>
      <c r="F26" s="271"/>
      <c r="G26" s="129"/>
      <c r="H26" s="382">
        <v>18</v>
      </c>
      <c r="I26" s="302">
        <v>44378</v>
      </c>
      <c r="J26" s="250" t="s">
        <v>290</v>
      </c>
      <c r="K26" s="250" t="s">
        <v>307</v>
      </c>
      <c r="L26" s="251" t="s">
        <v>308</v>
      </c>
      <c r="M26" s="214"/>
      <c r="N26" s="214">
        <v>160.52000000000001</v>
      </c>
      <c r="O26" s="308"/>
      <c r="P26" s="166"/>
      <c r="Q26" s="164"/>
      <c r="R26" s="164"/>
      <c r="S26" s="164"/>
      <c r="T26" s="164"/>
      <c r="U26" s="164"/>
      <c r="V26" s="165"/>
      <c r="W26" s="165"/>
      <c r="X26" s="165"/>
      <c r="Y26" s="165"/>
      <c r="Z26" s="166"/>
      <c r="AA26" s="167"/>
      <c r="AB26" s="167"/>
      <c r="AC26" s="167"/>
      <c r="AD26" s="178"/>
      <c r="AE26" s="197">
        <f t="shared" si="0"/>
        <v>160.52000000000001</v>
      </c>
      <c r="AJ26" s="108"/>
      <c r="AK26" s="108"/>
      <c r="AL26" s="108"/>
    </row>
    <row r="27" spans="1:38" ht="14.55" x14ac:dyDescent="0.35">
      <c r="A27" s="111"/>
      <c r="B27" s="111"/>
      <c r="C27" s="271"/>
      <c r="D27" s="271"/>
      <c r="E27" s="271"/>
      <c r="F27" s="271"/>
      <c r="G27" s="129"/>
      <c r="H27" s="382">
        <v>19</v>
      </c>
      <c r="I27" s="302">
        <v>44378</v>
      </c>
      <c r="J27" s="250" t="s">
        <v>290</v>
      </c>
      <c r="K27" s="250" t="s">
        <v>292</v>
      </c>
      <c r="L27" s="250" t="s">
        <v>305</v>
      </c>
      <c r="M27" s="214">
        <v>547.75</v>
      </c>
      <c r="N27" s="163"/>
      <c r="O27" s="308"/>
      <c r="P27" s="166"/>
      <c r="Q27" s="164"/>
      <c r="R27" s="164"/>
      <c r="S27" s="164"/>
      <c r="T27" s="164"/>
      <c r="U27" s="164"/>
      <c r="V27" s="165"/>
      <c r="W27" s="165"/>
      <c r="X27" s="165"/>
      <c r="Y27" s="165"/>
      <c r="Z27" s="166"/>
      <c r="AA27" s="167"/>
      <c r="AB27" s="167"/>
      <c r="AC27" s="167"/>
      <c r="AD27" s="178"/>
      <c r="AE27" s="197">
        <f t="shared" si="0"/>
        <v>547.75</v>
      </c>
      <c r="AJ27" s="108"/>
      <c r="AK27" s="108"/>
      <c r="AL27" s="108"/>
    </row>
    <row r="28" spans="1:38" ht="14.55" x14ac:dyDescent="0.35">
      <c r="A28" s="111"/>
      <c r="B28" s="111"/>
      <c r="C28" s="271"/>
      <c r="D28" s="271"/>
      <c r="E28" s="271"/>
      <c r="F28" s="271"/>
      <c r="G28" s="129"/>
      <c r="H28" s="382">
        <v>20</v>
      </c>
      <c r="I28" s="302">
        <v>44391</v>
      </c>
      <c r="J28" s="250" t="s">
        <v>294</v>
      </c>
      <c r="K28" s="250" t="s">
        <v>311</v>
      </c>
      <c r="L28" s="250" t="s">
        <v>314</v>
      </c>
      <c r="M28" s="163"/>
      <c r="N28" s="163"/>
      <c r="O28" s="308"/>
      <c r="P28" s="166"/>
      <c r="Q28" s="164"/>
      <c r="R28" s="164"/>
      <c r="S28" s="164"/>
      <c r="T28" s="255">
        <v>60</v>
      </c>
      <c r="U28" s="164"/>
      <c r="V28" s="165"/>
      <c r="W28" s="165"/>
      <c r="X28" s="165"/>
      <c r="Y28" s="165"/>
      <c r="Z28" s="166"/>
      <c r="AA28" s="167"/>
      <c r="AB28" s="167"/>
      <c r="AC28" s="167"/>
      <c r="AD28" s="178"/>
      <c r="AE28" s="197">
        <f t="shared" si="0"/>
        <v>60</v>
      </c>
      <c r="AJ28" s="108"/>
      <c r="AK28" s="108"/>
      <c r="AL28" s="108"/>
    </row>
    <row r="29" spans="1:38" ht="14.4" x14ac:dyDescent="0.3">
      <c r="A29" s="111"/>
      <c r="B29" s="111"/>
      <c r="C29" s="271"/>
      <c r="D29" s="271"/>
      <c r="E29" s="271"/>
      <c r="F29" s="271"/>
      <c r="G29" s="129"/>
      <c r="H29" s="382">
        <v>21</v>
      </c>
      <c r="I29" s="302">
        <v>44404</v>
      </c>
      <c r="J29" s="250" t="s">
        <v>293</v>
      </c>
      <c r="K29" s="250" t="s">
        <v>304</v>
      </c>
      <c r="L29" s="250"/>
      <c r="M29" s="163"/>
      <c r="N29" s="163"/>
      <c r="O29" s="308"/>
      <c r="P29" s="166"/>
      <c r="Q29" s="164"/>
      <c r="R29" s="164"/>
      <c r="S29" s="164"/>
      <c r="T29" s="164"/>
      <c r="U29" s="164"/>
      <c r="V29" s="165"/>
      <c r="W29" s="165"/>
      <c r="X29" s="165"/>
      <c r="Y29" s="165">
        <v>14.39</v>
      </c>
      <c r="Z29" s="166"/>
      <c r="AA29" s="167"/>
      <c r="AB29" s="167"/>
      <c r="AC29" s="167"/>
      <c r="AD29" s="178"/>
      <c r="AE29" s="197">
        <f t="shared" si="0"/>
        <v>14.39</v>
      </c>
      <c r="AJ29" s="108"/>
      <c r="AK29" s="108"/>
      <c r="AL29" s="108"/>
    </row>
    <row r="30" spans="1:38" ht="14.4" x14ac:dyDescent="0.3">
      <c r="A30" s="111"/>
      <c r="B30" s="111"/>
      <c r="C30" s="271"/>
      <c r="D30" s="271"/>
      <c r="E30" s="271"/>
      <c r="F30" s="271"/>
      <c r="G30" s="129"/>
      <c r="H30" s="382">
        <v>22</v>
      </c>
      <c r="I30" s="302">
        <v>44410</v>
      </c>
      <c r="J30" s="250" t="s">
        <v>290</v>
      </c>
      <c r="K30" s="250" t="s">
        <v>307</v>
      </c>
      <c r="L30" s="251" t="s">
        <v>308</v>
      </c>
      <c r="M30" s="214"/>
      <c r="N30" s="214">
        <v>160.52000000000001</v>
      </c>
      <c r="O30" s="308"/>
      <c r="P30" s="166"/>
      <c r="Q30" s="164"/>
      <c r="R30" s="164"/>
      <c r="S30" s="164"/>
      <c r="T30" s="164"/>
      <c r="U30" s="164"/>
      <c r="V30" s="165"/>
      <c r="W30" s="165"/>
      <c r="X30" s="165"/>
      <c r="Y30" s="165"/>
      <c r="Z30" s="166" t="s">
        <v>355</v>
      </c>
      <c r="AA30" s="167"/>
      <c r="AB30" s="167"/>
      <c r="AC30" s="167"/>
      <c r="AD30" s="178"/>
      <c r="AE30" s="197">
        <f t="shared" si="0"/>
        <v>160.52000000000001</v>
      </c>
      <c r="AJ30" s="108"/>
      <c r="AK30" s="108"/>
      <c r="AL30" s="108"/>
    </row>
    <row r="31" spans="1:38" ht="14.4" x14ac:dyDescent="0.3">
      <c r="A31" s="111"/>
      <c r="B31" s="111"/>
      <c r="C31" s="271"/>
      <c r="D31" s="271"/>
      <c r="E31" s="271"/>
      <c r="F31" s="271"/>
      <c r="G31" s="129"/>
      <c r="H31" s="382">
        <v>23</v>
      </c>
      <c r="I31" s="302">
        <v>44410</v>
      </c>
      <c r="J31" s="250" t="s">
        <v>290</v>
      </c>
      <c r="K31" s="250" t="s">
        <v>292</v>
      </c>
      <c r="L31" s="250" t="s">
        <v>305</v>
      </c>
      <c r="M31" s="214">
        <v>547.75</v>
      </c>
      <c r="N31" s="163"/>
      <c r="O31" s="308"/>
      <c r="P31" s="166"/>
      <c r="Q31" s="164"/>
      <c r="R31" s="164"/>
      <c r="S31" s="164"/>
      <c r="T31" s="164"/>
      <c r="U31" s="164"/>
      <c r="V31" s="165"/>
      <c r="W31" s="165"/>
      <c r="X31" s="165"/>
      <c r="Y31" s="165"/>
      <c r="Z31" s="166"/>
      <c r="AA31" s="167"/>
      <c r="AB31" s="167"/>
      <c r="AC31" s="167"/>
      <c r="AD31" s="178"/>
      <c r="AE31" s="197">
        <f t="shared" si="0"/>
        <v>547.75</v>
      </c>
      <c r="AJ31" s="108"/>
      <c r="AK31" s="108"/>
      <c r="AL31" s="108"/>
    </row>
    <row r="32" spans="1:38" ht="14.4" x14ac:dyDescent="0.3">
      <c r="A32" s="111"/>
      <c r="B32" s="111"/>
      <c r="C32" s="271"/>
      <c r="D32" s="271"/>
      <c r="E32" s="271"/>
      <c r="F32" s="271"/>
      <c r="G32" s="129"/>
      <c r="H32" s="382">
        <v>24</v>
      </c>
      <c r="I32" s="302">
        <v>44435</v>
      </c>
      <c r="J32" s="250" t="s">
        <v>293</v>
      </c>
      <c r="K32" s="250" t="s">
        <v>304</v>
      </c>
      <c r="L32" s="250"/>
      <c r="M32" s="163"/>
      <c r="N32" s="163"/>
      <c r="O32" s="308"/>
      <c r="P32" s="166"/>
      <c r="Q32" s="164"/>
      <c r="R32" s="164"/>
      <c r="S32" s="164"/>
      <c r="T32" s="164"/>
      <c r="U32" s="164"/>
      <c r="V32" s="165"/>
      <c r="W32" s="165"/>
      <c r="X32" s="165"/>
      <c r="Y32" s="165">
        <v>14.39</v>
      </c>
      <c r="Z32" s="166"/>
      <c r="AA32" s="167"/>
      <c r="AB32" s="167"/>
      <c r="AC32" s="167"/>
      <c r="AD32" s="178"/>
      <c r="AE32" s="197">
        <f t="shared" si="0"/>
        <v>14.39</v>
      </c>
      <c r="AJ32" s="108"/>
      <c r="AK32" s="108"/>
      <c r="AL32" s="108"/>
    </row>
    <row r="33" spans="1:38" ht="14.4" x14ac:dyDescent="0.3">
      <c r="A33" s="111"/>
      <c r="B33" s="111"/>
      <c r="C33" s="271"/>
      <c r="D33" s="271"/>
      <c r="E33" s="271"/>
      <c r="F33" s="271"/>
      <c r="G33" s="129"/>
      <c r="H33" s="382">
        <v>25</v>
      </c>
      <c r="I33" s="302">
        <v>44440</v>
      </c>
      <c r="J33" s="250" t="s">
        <v>290</v>
      </c>
      <c r="K33" s="250" t="s">
        <v>292</v>
      </c>
      <c r="L33" s="250" t="s">
        <v>305</v>
      </c>
      <c r="M33" s="214">
        <v>547.75</v>
      </c>
      <c r="N33" s="163"/>
      <c r="O33" s="308"/>
      <c r="P33" s="166"/>
      <c r="Q33" s="164"/>
      <c r="R33" s="164"/>
      <c r="S33" s="164"/>
      <c r="T33" s="164"/>
      <c r="U33" s="164"/>
      <c r="V33" s="165"/>
      <c r="W33" s="165"/>
      <c r="X33" s="165"/>
      <c r="Y33" s="165"/>
      <c r="Z33" s="166"/>
      <c r="AA33" s="167"/>
      <c r="AB33" s="167"/>
      <c r="AC33" s="167"/>
      <c r="AD33" s="178"/>
      <c r="AE33" s="197">
        <f t="shared" si="0"/>
        <v>547.75</v>
      </c>
      <c r="AJ33" s="108"/>
      <c r="AK33" s="108"/>
      <c r="AL33" s="108"/>
    </row>
    <row r="34" spans="1:38" ht="14.4" x14ac:dyDescent="0.3">
      <c r="A34" s="111"/>
      <c r="B34" s="111"/>
      <c r="C34" s="271"/>
      <c r="D34" s="271"/>
      <c r="E34" s="271"/>
      <c r="F34" s="271"/>
      <c r="G34" s="129"/>
      <c r="H34" s="382">
        <v>26</v>
      </c>
      <c r="I34" s="302">
        <v>44440</v>
      </c>
      <c r="J34" s="250" t="s">
        <v>290</v>
      </c>
      <c r="K34" s="250" t="s">
        <v>307</v>
      </c>
      <c r="L34" s="251" t="s">
        <v>308</v>
      </c>
      <c r="M34" s="214"/>
      <c r="N34" s="214">
        <v>160.52000000000001</v>
      </c>
      <c r="O34" s="308"/>
      <c r="P34" s="166"/>
      <c r="Q34" s="164"/>
      <c r="R34" s="164"/>
      <c r="S34" s="164"/>
      <c r="T34" s="164"/>
      <c r="U34" s="164"/>
      <c r="V34" s="165"/>
      <c r="W34" s="165"/>
      <c r="X34" s="165"/>
      <c r="Y34" s="165"/>
      <c r="Z34" s="166"/>
      <c r="AA34" s="167"/>
      <c r="AB34" s="167"/>
      <c r="AC34" s="167"/>
      <c r="AD34" s="178"/>
      <c r="AE34" s="197">
        <f t="shared" si="0"/>
        <v>160.52000000000001</v>
      </c>
      <c r="AJ34" s="108"/>
      <c r="AK34" s="108"/>
      <c r="AL34" s="108"/>
    </row>
    <row r="35" spans="1:38" ht="14.4" x14ac:dyDescent="0.3">
      <c r="A35" s="111"/>
      <c r="B35" s="111"/>
      <c r="C35" s="271"/>
      <c r="D35" s="271"/>
      <c r="E35" s="271"/>
      <c r="F35" s="271"/>
      <c r="G35" s="129"/>
      <c r="H35" s="382">
        <v>27</v>
      </c>
      <c r="I35" s="302">
        <v>44441</v>
      </c>
      <c r="J35" s="250" t="s">
        <v>294</v>
      </c>
      <c r="K35" s="250" t="s">
        <v>302</v>
      </c>
      <c r="L35" s="250"/>
      <c r="M35" s="163"/>
      <c r="N35" s="163"/>
      <c r="O35" s="308"/>
      <c r="P35" s="166"/>
      <c r="Q35" s="164"/>
      <c r="R35" s="164"/>
      <c r="S35" s="164"/>
      <c r="T35" s="164"/>
      <c r="U35" s="164">
        <v>36</v>
      </c>
      <c r="V35" s="165"/>
      <c r="W35" s="165"/>
      <c r="X35" s="165"/>
      <c r="Y35" s="165"/>
      <c r="Z35" s="166"/>
      <c r="AA35" s="167"/>
      <c r="AB35" s="167"/>
      <c r="AC35" s="167"/>
      <c r="AD35" s="178"/>
      <c r="AE35" s="197">
        <f t="shared" si="0"/>
        <v>36</v>
      </c>
      <c r="AJ35" s="108"/>
      <c r="AK35" s="108"/>
      <c r="AL35" s="108"/>
    </row>
    <row r="36" spans="1:38" ht="14.4" x14ac:dyDescent="0.3">
      <c r="A36" s="111"/>
      <c r="B36" s="111"/>
      <c r="C36" s="271"/>
      <c r="D36" s="271"/>
      <c r="E36" s="271"/>
      <c r="F36" s="271"/>
      <c r="G36" s="129"/>
      <c r="H36" s="382">
        <v>28</v>
      </c>
      <c r="I36" s="302">
        <v>44447</v>
      </c>
      <c r="J36" s="250" t="s">
        <v>293</v>
      </c>
      <c r="K36" s="250" t="s">
        <v>325</v>
      </c>
      <c r="L36" s="250" t="s">
        <v>315</v>
      </c>
      <c r="M36" s="163"/>
      <c r="N36" s="163"/>
      <c r="O36" s="308"/>
      <c r="P36" s="166"/>
      <c r="Q36" s="164"/>
      <c r="R36" s="164"/>
      <c r="S36" s="164"/>
      <c r="T36" s="164"/>
      <c r="U36" s="164"/>
      <c r="V36" s="165"/>
      <c r="W36" s="165"/>
      <c r="X36" s="165"/>
      <c r="Y36" s="165">
        <v>9</v>
      </c>
      <c r="Z36" s="166"/>
      <c r="AA36" s="167"/>
      <c r="AB36" s="167"/>
      <c r="AC36" s="167"/>
      <c r="AD36" s="178"/>
      <c r="AE36" s="197">
        <f t="shared" si="0"/>
        <v>9</v>
      </c>
      <c r="AJ36" s="108"/>
      <c r="AK36" s="108"/>
      <c r="AL36" s="108"/>
    </row>
    <row r="37" spans="1:38" ht="14.4" x14ac:dyDescent="0.3">
      <c r="A37" s="111"/>
      <c r="B37" s="111"/>
      <c r="C37" s="271"/>
      <c r="D37" s="271"/>
      <c r="E37" s="271"/>
      <c r="F37" s="271"/>
      <c r="G37" s="129"/>
      <c r="H37" s="382">
        <v>29</v>
      </c>
      <c r="I37" s="302">
        <v>44456</v>
      </c>
      <c r="J37" s="250" t="s">
        <v>294</v>
      </c>
      <c r="K37" s="250" t="s">
        <v>323</v>
      </c>
      <c r="L37" s="250"/>
      <c r="M37" s="163"/>
      <c r="N37" s="163"/>
      <c r="O37" s="308"/>
      <c r="P37" s="166"/>
      <c r="Q37" s="164"/>
      <c r="R37" s="164">
        <v>294.88</v>
      </c>
      <c r="S37" s="164"/>
      <c r="T37" s="164"/>
      <c r="U37" s="164"/>
      <c r="V37" s="165"/>
      <c r="W37" s="165"/>
      <c r="X37" s="165"/>
      <c r="Y37" s="165"/>
      <c r="Z37" s="166"/>
      <c r="AA37" s="167"/>
      <c r="AB37" s="167"/>
      <c r="AC37" s="167"/>
      <c r="AD37" s="178"/>
      <c r="AE37" s="197">
        <f t="shared" si="0"/>
        <v>294.88</v>
      </c>
      <c r="AJ37" s="108"/>
      <c r="AK37" s="108"/>
      <c r="AL37" s="108"/>
    </row>
    <row r="38" spans="1:38" ht="14.4" x14ac:dyDescent="0.3">
      <c r="A38" s="111"/>
      <c r="B38" s="111"/>
      <c r="C38" s="271"/>
      <c r="D38" s="271"/>
      <c r="E38" s="271"/>
      <c r="F38" s="271"/>
      <c r="G38" s="129"/>
      <c r="H38" s="382">
        <v>30</v>
      </c>
      <c r="I38" s="302">
        <v>44459</v>
      </c>
      <c r="J38" s="250" t="s">
        <v>294</v>
      </c>
      <c r="K38" s="250" t="s">
        <v>317</v>
      </c>
      <c r="L38" s="252" t="s">
        <v>318</v>
      </c>
      <c r="M38" s="163"/>
      <c r="N38" s="163"/>
      <c r="O38" s="308"/>
      <c r="P38" s="166"/>
      <c r="Q38" s="164"/>
      <c r="R38" s="164"/>
      <c r="S38" s="164"/>
      <c r="T38" s="164"/>
      <c r="U38" s="164"/>
      <c r="V38" s="165"/>
      <c r="W38" s="165"/>
      <c r="X38" s="165"/>
      <c r="Y38" s="165"/>
      <c r="Z38" s="166">
        <v>300</v>
      </c>
      <c r="AA38" s="167"/>
      <c r="AB38" s="167"/>
      <c r="AC38" s="167"/>
      <c r="AD38" s="178"/>
      <c r="AE38" s="197">
        <f t="shared" si="0"/>
        <v>300</v>
      </c>
      <c r="AJ38" s="108"/>
      <c r="AK38" s="108"/>
      <c r="AL38" s="108"/>
    </row>
    <row r="39" spans="1:38" ht="14.4" x14ac:dyDescent="0.3">
      <c r="A39" s="111"/>
      <c r="B39" s="111"/>
      <c r="C39" s="271"/>
      <c r="D39" s="271"/>
      <c r="E39" s="271"/>
      <c r="F39" s="271"/>
      <c r="G39" s="129"/>
      <c r="H39" s="382">
        <v>31</v>
      </c>
      <c r="I39" s="302">
        <v>44463</v>
      </c>
      <c r="J39" s="250" t="s">
        <v>293</v>
      </c>
      <c r="K39" s="250" t="s">
        <v>320</v>
      </c>
      <c r="L39" s="250" t="s">
        <v>319</v>
      </c>
      <c r="M39" s="163"/>
      <c r="N39" s="163"/>
      <c r="O39" s="308"/>
      <c r="P39" s="166"/>
      <c r="Q39" s="164"/>
      <c r="R39" s="164"/>
      <c r="S39" s="164"/>
      <c r="T39" s="164"/>
      <c r="U39" s="164"/>
      <c r="V39" s="165"/>
      <c r="W39" s="165"/>
      <c r="X39" s="165"/>
      <c r="Y39" s="165"/>
      <c r="Z39" s="166"/>
      <c r="AA39" s="167"/>
      <c r="AB39" s="167">
        <v>415.76</v>
      </c>
      <c r="AC39" s="167"/>
      <c r="AD39" s="178"/>
      <c r="AE39" s="197">
        <f t="shared" si="0"/>
        <v>415.76</v>
      </c>
      <c r="AJ39" s="108"/>
      <c r="AK39" s="108"/>
      <c r="AL39" s="108"/>
    </row>
    <row r="40" spans="1:38" ht="14.4" x14ac:dyDescent="0.3">
      <c r="A40" s="111"/>
      <c r="B40" s="111"/>
      <c r="C40" s="271"/>
      <c r="D40" s="271"/>
      <c r="E40" s="271"/>
      <c r="F40" s="271"/>
      <c r="G40" s="129"/>
      <c r="H40" s="382">
        <v>32</v>
      </c>
      <c r="I40" s="302">
        <v>44466</v>
      </c>
      <c r="J40" s="250" t="s">
        <v>293</v>
      </c>
      <c r="K40" s="250" t="s">
        <v>304</v>
      </c>
      <c r="L40" s="250"/>
      <c r="M40" s="163"/>
      <c r="N40" s="163"/>
      <c r="O40" s="308"/>
      <c r="P40" s="166"/>
      <c r="Q40" s="164"/>
      <c r="R40" s="164"/>
      <c r="S40" s="164"/>
      <c r="T40" s="164"/>
      <c r="U40" s="164"/>
      <c r="V40" s="165"/>
      <c r="W40" s="165"/>
      <c r="X40" s="165"/>
      <c r="Y40" s="165">
        <v>14.39</v>
      </c>
      <c r="Z40" s="166"/>
      <c r="AA40" s="167"/>
      <c r="AB40" s="167"/>
      <c r="AC40" s="167"/>
      <c r="AD40" s="178"/>
      <c r="AE40" s="197">
        <f t="shared" ref="AE40:AE71" si="2">SUM(M40:AD40)</f>
        <v>14.39</v>
      </c>
      <c r="AJ40" s="108"/>
      <c r="AK40" s="108"/>
      <c r="AL40" s="108"/>
    </row>
    <row r="41" spans="1:38" ht="14.4" x14ac:dyDescent="0.3">
      <c r="A41" s="111"/>
      <c r="B41" s="111"/>
      <c r="C41" s="271"/>
      <c r="D41" s="271"/>
      <c r="E41" s="271"/>
      <c r="F41" s="271"/>
      <c r="G41" s="129"/>
      <c r="H41" s="382">
        <v>33</v>
      </c>
      <c r="I41" s="302">
        <v>44467</v>
      </c>
      <c r="J41" s="250" t="s">
        <v>294</v>
      </c>
      <c r="K41" s="250" t="s">
        <v>321</v>
      </c>
      <c r="L41" s="250" t="s">
        <v>322</v>
      </c>
      <c r="M41" s="163"/>
      <c r="N41" s="163"/>
      <c r="O41" s="308"/>
      <c r="P41" s="166"/>
      <c r="Q41" s="164"/>
      <c r="R41" s="164"/>
      <c r="S41" s="164">
        <v>80</v>
      </c>
      <c r="T41" s="164"/>
      <c r="U41" s="164"/>
      <c r="V41" s="165"/>
      <c r="W41" s="165"/>
      <c r="X41" s="165"/>
      <c r="Y41" s="165"/>
      <c r="Z41" s="166"/>
      <c r="AA41" s="167"/>
      <c r="AB41" s="167"/>
      <c r="AC41" s="167"/>
      <c r="AD41" s="178"/>
      <c r="AE41" s="197">
        <f t="shared" si="2"/>
        <v>80</v>
      </c>
      <c r="AJ41" s="108"/>
      <c r="AK41" s="108"/>
      <c r="AL41" s="108"/>
    </row>
    <row r="42" spans="1:38" ht="14.4" x14ac:dyDescent="0.3">
      <c r="A42" s="115"/>
      <c r="B42" s="112"/>
      <c r="C42" s="269"/>
      <c r="D42" s="264"/>
      <c r="E42" s="265"/>
      <c r="F42" s="265"/>
      <c r="G42" s="121"/>
      <c r="H42" s="382">
        <v>34</v>
      </c>
      <c r="I42" s="302">
        <v>44470</v>
      </c>
      <c r="J42" s="250" t="s">
        <v>290</v>
      </c>
      <c r="K42" s="250" t="s">
        <v>307</v>
      </c>
      <c r="L42" s="251" t="s">
        <v>308</v>
      </c>
      <c r="M42" s="214"/>
      <c r="N42" s="214">
        <v>160.52000000000001</v>
      </c>
      <c r="O42" s="308"/>
      <c r="P42" s="166"/>
      <c r="Q42" s="164"/>
      <c r="R42" s="164"/>
      <c r="S42" s="164"/>
      <c r="T42" s="164"/>
      <c r="U42" s="164"/>
      <c r="V42" s="165"/>
      <c r="W42" s="165"/>
      <c r="X42" s="165"/>
      <c r="Y42" s="165"/>
      <c r="Z42" s="166"/>
      <c r="AA42" s="167"/>
      <c r="AB42" s="167"/>
      <c r="AC42" s="167"/>
      <c r="AD42" s="178"/>
      <c r="AE42" s="197">
        <f t="shared" si="2"/>
        <v>160.52000000000001</v>
      </c>
      <c r="AJ42" s="108"/>
      <c r="AK42" s="108"/>
      <c r="AL42" s="108"/>
    </row>
    <row r="43" spans="1:38" ht="14.4" x14ac:dyDescent="0.3">
      <c r="A43" s="115"/>
      <c r="B43" s="112"/>
      <c r="C43" s="269"/>
      <c r="D43" s="264"/>
      <c r="E43" s="271"/>
      <c r="F43" s="265"/>
      <c r="G43" s="121"/>
      <c r="H43" s="382">
        <v>35</v>
      </c>
      <c r="I43" s="302">
        <v>44470</v>
      </c>
      <c r="J43" s="250" t="s">
        <v>290</v>
      </c>
      <c r="K43" s="250" t="s">
        <v>292</v>
      </c>
      <c r="L43" s="250" t="s">
        <v>305</v>
      </c>
      <c r="M43" s="214">
        <v>547.75</v>
      </c>
      <c r="N43" s="163"/>
      <c r="O43" s="308"/>
      <c r="P43" s="166"/>
      <c r="Q43" s="164"/>
      <c r="R43" s="164"/>
      <c r="S43" s="164"/>
      <c r="T43" s="164"/>
      <c r="U43" s="164"/>
      <c r="V43" s="165"/>
      <c r="W43" s="165"/>
      <c r="X43" s="165"/>
      <c r="Y43" s="165"/>
      <c r="Z43" s="166"/>
      <c r="AA43" s="167"/>
      <c r="AB43" s="167"/>
      <c r="AC43" s="167"/>
      <c r="AD43" s="167"/>
      <c r="AE43" s="197">
        <f t="shared" si="2"/>
        <v>547.75</v>
      </c>
      <c r="AJ43" s="108"/>
      <c r="AK43" s="108"/>
      <c r="AL43" s="108"/>
    </row>
    <row r="44" spans="1:38" ht="14.4" x14ac:dyDescent="0.3">
      <c r="A44" s="115"/>
      <c r="B44" s="112"/>
      <c r="C44" s="269"/>
      <c r="D44" s="264"/>
      <c r="E44" s="271"/>
      <c r="F44" s="265"/>
      <c r="G44" s="121"/>
      <c r="H44" s="382">
        <v>36</v>
      </c>
      <c r="I44" s="302">
        <v>44474</v>
      </c>
      <c r="J44" s="250" t="s">
        <v>294</v>
      </c>
      <c r="K44" s="250" t="s">
        <v>353</v>
      </c>
      <c r="L44" s="251" t="s">
        <v>354</v>
      </c>
      <c r="M44" s="214"/>
      <c r="N44" s="214"/>
      <c r="O44" s="308"/>
      <c r="P44" s="166"/>
      <c r="Q44" s="164"/>
      <c r="R44" s="164"/>
      <c r="S44" s="164"/>
      <c r="T44" s="164"/>
      <c r="U44" s="164"/>
      <c r="V44" s="165"/>
      <c r="W44" s="165"/>
      <c r="X44" s="165">
        <v>155</v>
      </c>
      <c r="Y44" s="165"/>
      <c r="Z44" s="166"/>
      <c r="AA44" s="167"/>
      <c r="AB44" s="167"/>
      <c r="AC44" s="167"/>
      <c r="AD44" s="167"/>
      <c r="AE44" s="197">
        <f t="shared" si="2"/>
        <v>155</v>
      </c>
      <c r="AJ44" s="108"/>
      <c r="AK44" s="108"/>
      <c r="AL44" s="108"/>
    </row>
    <row r="45" spans="1:38" ht="14.4" x14ac:dyDescent="0.3">
      <c r="A45" s="115"/>
      <c r="B45" s="112"/>
      <c r="C45" s="269"/>
      <c r="D45" s="264"/>
      <c r="E45" s="271"/>
      <c r="F45" s="265"/>
      <c r="G45" s="121"/>
      <c r="H45" s="382">
        <v>37</v>
      </c>
      <c r="I45" s="302">
        <v>44474</v>
      </c>
      <c r="J45" s="250" t="s">
        <v>294</v>
      </c>
      <c r="K45" s="250" t="s">
        <v>356</v>
      </c>
      <c r="L45" s="250" t="s">
        <v>326</v>
      </c>
      <c r="M45" s="163"/>
      <c r="N45" s="174"/>
      <c r="O45" s="311"/>
      <c r="P45" s="177"/>
      <c r="Q45" s="175"/>
      <c r="R45" s="175"/>
      <c r="S45" s="175"/>
      <c r="T45" s="175"/>
      <c r="U45" s="175"/>
      <c r="V45" s="176"/>
      <c r="W45" s="176"/>
      <c r="X45" s="176"/>
      <c r="Y45" s="176"/>
      <c r="Z45" s="177"/>
      <c r="AA45" s="178"/>
      <c r="AB45" s="178">
        <v>42.54</v>
      </c>
      <c r="AC45" s="178"/>
      <c r="AD45" s="167"/>
      <c r="AE45" s="197">
        <f t="shared" si="2"/>
        <v>42.54</v>
      </c>
      <c r="AJ45" s="108"/>
      <c r="AK45" s="108"/>
      <c r="AL45" s="108"/>
    </row>
    <row r="46" spans="1:38" ht="14.4" x14ac:dyDescent="0.3">
      <c r="A46" s="115"/>
      <c r="B46" s="112"/>
      <c r="C46" s="269"/>
      <c r="D46" s="264"/>
      <c r="E46" s="271"/>
      <c r="F46" s="265"/>
      <c r="G46" s="121"/>
      <c r="H46" s="382">
        <v>38</v>
      </c>
      <c r="I46" s="302">
        <v>44487</v>
      </c>
      <c r="J46" s="250" t="s">
        <v>293</v>
      </c>
      <c r="K46" s="250" t="s">
        <v>327</v>
      </c>
      <c r="L46" s="250" t="s">
        <v>328</v>
      </c>
      <c r="M46" s="163"/>
      <c r="N46" s="163"/>
      <c r="O46" s="308"/>
      <c r="P46" s="166"/>
      <c r="Q46" s="164"/>
      <c r="R46" s="164"/>
      <c r="S46" s="164"/>
      <c r="T46" s="164"/>
      <c r="U46" s="164"/>
      <c r="V46" s="165"/>
      <c r="W46" s="165"/>
      <c r="X46" s="165">
        <v>6.1</v>
      </c>
      <c r="Y46" s="165"/>
      <c r="Z46" s="166"/>
      <c r="AA46" s="167"/>
      <c r="AB46" s="167"/>
      <c r="AC46" s="167"/>
      <c r="AD46" s="167"/>
      <c r="AE46" s="197">
        <f t="shared" si="2"/>
        <v>6.1</v>
      </c>
      <c r="AJ46" s="108"/>
      <c r="AK46" s="108"/>
      <c r="AL46" s="108"/>
    </row>
    <row r="47" spans="1:38" ht="14.4" x14ac:dyDescent="0.3">
      <c r="A47" s="115"/>
      <c r="B47" s="112"/>
      <c r="C47" s="269"/>
      <c r="D47" s="264"/>
      <c r="E47" s="271"/>
      <c r="F47" s="265"/>
      <c r="G47" s="121"/>
      <c r="H47" s="382">
        <v>39</v>
      </c>
      <c r="I47" s="302">
        <v>44487</v>
      </c>
      <c r="J47" s="250" t="s">
        <v>293</v>
      </c>
      <c r="K47" s="250" t="s">
        <v>298</v>
      </c>
      <c r="L47" s="250" t="s">
        <v>328</v>
      </c>
      <c r="M47" s="163"/>
      <c r="N47" s="163"/>
      <c r="O47" s="308"/>
      <c r="P47" s="166"/>
      <c r="Q47" s="164"/>
      <c r="R47" s="164"/>
      <c r="S47" s="164"/>
      <c r="T47" s="164"/>
      <c r="U47" s="164"/>
      <c r="V47" s="165"/>
      <c r="W47" s="165"/>
      <c r="X47" s="165">
        <v>4.49</v>
      </c>
      <c r="Y47" s="165"/>
      <c r="Z47" s="166"/>
      <c r="AA47" s="167"/>
      <c r="AB47" s="167"/>
      <c r="AC47" s="167"/>
      <c r="AD47" s="167"/>
      <c r="AE47" s="197">
        <f t="shared" si="2"/>
        <v>4.49</v>
      </c>
      <c r="AJ47" s="108"/>
      <c r="AK47" s="108"/>
      <c r="AL47" s="108"/>
    </row>
    <row r="48" spans="1:38" ht="14.4" x14ac:dyDescent="0.3">
      <c r="A48" s="115"/>
      <c r="B48" s="112"/>
      <c r="C48" s="269"/>
      <c r="D48" s="264"/>
      <c r="E48" s="265"/>
      <c r="F48" s="265"/>
      <c r="G48" s="121"/>
      <c r="H48" s="382">
        <v>40</v>
      </c>
      <c r="I48" s="302">
        <v>44487</v>
      </c>
      <c r="J48" s="250" t="s">
        <v>294</v>
      </c>
      <c r="K48" s="250" t="s">
        <v>330</v>
      </c>
      <c r="L48" s="250" t="s">
        <v>329</v>
      </c>
      <c r="M48" s="163"/>
      <c r="N48" s="163"/>
      <c r="O48" s="308"/>
      <c r="P48" s="166"/>
      <c r="Q48" s="164"/>
      <c r="R48" s="164"/>
      <c r="S48" s="164"/>
      <c r="T48" s="164"/>
      <c r="U48" s="164"/>
      <c r="V48" s="165"/>
      <c r="W48" s="165"/>
      <c r="X48" s="165"/>
      <c r="Y48" s="165">
        <v>11.9</v>
      </c>
      <c r="Z48" s="166"/>
      <c r="AA48" s="167"/>
      <c r="AB48" s="167"/>
      <c r="AC48" s="167"/>
      <c r="AD48" s="167"/>
      <c r="AE48" s="197">
        <f t="shared" si="2"/>
        <v>11.9</v>
      </c>
      <c r="AJ48" s="108"/>
      <c r="AK48" s="108"/>
      <c r="AL48" s="108"/>
    </row>
    <row r="49" spans="1:40" ht="14.4" x14ac:dyDescent="0.3">
      <c r="A49" s="115"/>
      <c r="B49" s="112"/>
      <c r="C49" s="269"/>
      <c r="D49" s="264"/>
      <c r="E49" s="265"/>
      <c r="F49" s="265"/>
      <c r="G49" s="121"/>
      <c r="H49" s="382">
        <v>41</v>
      </c>
      <c r="I49" s="302">
        <v>44488</v>
      </c>
      <c r="J49" s="250" t="s">
        <v>294</v>
      </c>
      <c r="K49" s="250" t="s">
        <v>331</v>
      </c>
      <c r="L49" s="250" t="s">
        <v>332</v>
      </c>
      <c r="M49" s="163"/>
      <c r="N49" s="163"/>
      <c r="O49" s="308"/>
      <c r="P49" s="166"/>
      <c r="Q49" s="164"/>
      <c r="R49" s="164"/>
      <c r="S49" s="164"/>
      <c r="T49" s="164"/>
      <c r="U49" s="164"/>
      <c r="V49" s="165"/>
      <c r="W49" s="165"/>
      <c r="X49" s="165"/>
      <c r="Y49" s="165"/>
      <c r="Z49" s="166">
        <v>39.99</v>
      </c>
      <c r="AA49" s="167"/>
      <c r="AB49" s="167"/>
      <c r="AC49" s="167"/>
      <c r="AD49" s="167"/>
      <c r="AE49" s="197">
        <f t="shared" si="2"/>
        <v>39.99</v>
      </c>
      <c r="AJ49" s="108"/>
      <c r="AK49" s="108"/>
      <c r="AL49" s="108"/>
    </row>
    <row r="50" spans="1:40" ht="14.4" x14ac:dyDescent="0.3">
      <c r="A50" s="115"/>
      <c r="B50" s="112"/>
      <c r="C50" s="269"/>
      <c r="D50" s="264"/>
      <c r="E50" s="265"/>
      <c r="F50" s="265"/>
      <c r="G50" s="121"/>
      <c r="H50" s="382">
        <v>42</v>
      </c>
      <c r="I50" s="302">
        <v>44491</v>
      </c>
      <c r="J50" s="250" t="s">
        <v>293</v>
      </c>
      <c r="K50" s="250" t="s">
        <v>333</v>
      </c>
      <c r="L50" s="250" t="s">
        <v>334</v>
      </c>
      <c r="M50" s="163"/>
      <c r="N50" s="163"/>
      <c r="O50" s="308"/>
      <c r="P50" s="166"/>
      <c r="Q50" s="164"/>
      <c r="R50" s="164"/>
      <c r="S50" s="164"/>
      <c r="T50" s="164"/>
      <c r="U50" s="164"/>
      <c r="V50" s="165"/>
      <c r="W50" s="165"/>
      <c r="X50" s="165"/>
      <c r="Y50" s="165"/>
      <c r="Z50" s="166"/>
      <c r="AA50" s="167"/>
      <c r="AB50" s="167">
        <v>192</v>
      </c>
      <c r="AC50" s="167"/>
      <c r="AD50" s="167"/>
      <c r="AE50" s="197">
        <f t="shared" si="2"/>
        <v>192</v>
      </c>
      <c r="AJ50" s="108"/>
      <c r="AK50" s="108"/>
      <c r="AL50" s="108"/>
    </row>
    <row r="51" spans="1:40" ht="14.4" x14ac:dyDescent="0.3">
      <c r="A51" s="115"/>
      <c r="B51" s="112"/>
      <c r="C51" s="269"/>
      <c r="D51" s="264"/>
      <c r="E51" s="265"/>
      <c r="F51" s="265"/>
      <c r="G51" s="121"/>
      <c r="H51" s="382">
        <v>43</v>
      </c>
      <c r="I51" s="302">
        <v>44491</v>
      </c>
      <c r="J51" s="250" t="s">
        <v>293</v>
      </c>
      <c r="K51" s="228" t="s">
        <v>349</v>
      </c>
      <c r="L51" s="228" t="s">
        <v>348</v>
      </c>
      <c r="M51" s="163"/>
      <c r="N51" s="163"/>
      <c r="O51" s="308"/>
      <c r="P51" s="166"/>
      <c r="Q51" s="164"/>
      <c r="R51" s="164"/>
      <c r="S51" s="164"/>
      <c r="T51" s="164"/>
      <c r="U51" s="164"/>
      <c r="V51" s="165"/>
      <c r="W51" s="165"/>
      <c r="X51" s="165">
        <v>84.29</v>
      </c>
      <c r="Y51" s="165"/>
      <c r="Z51" s="166"/>
      <c r="AA51" s="167"/>
      <c r="AB51" s="167"/>
      <c r="AC51" s="167"/>
      <c r="AD51" s="179"/>
      <c r="AE51" s="197">
        <f t="shared" si="2"/>
        <v>84.29</v>
      </c>
      <c r="AJ51" s="108"/>
      <c r="AK51" s="108"/>
      <c r="AL51" s="108"/>
    </row>
    <row r="52" spans="1:40" ht="14.4" x14ac:dyDescent="0.3">
      <c r="A52" s="115"/>
      <c r="B52" s="112"/>
      <c r="C52" s="269"/>
      <c r="D52" s="264"/>
      <c r="E52" s="265"/>
      <c r="F52" s="265"/>
      <c r="G52" s="121"/>
      <c r="H52" s="382">
        <v>44</v>
      </c>
      <c r="I52" s="302">
        <v>44496</v>
      </c>
      <c r="J52" s="250" t="s">
        <v>293</v>
      </c>
      <c r="K52" s="250" t="s">
        <v>304</v>
      </c>
      <c r="L52" s="250"/>
      <c r="M52" s="163"/>
      <c r="N52" s="163"/>
      <c r="O52" s="308"/>
      <c r="P52" s="166"/>
      <c r="Q52" s="164"/>
      <c r="R52" s="164"/>
      <c r="S52" s="164"/>
      <c r="T52" s="164"/>
      <c r="U52" s="164"/>
      <c r="V52" s="165"/>
      <c r="W52" s="165"/>
      <c r="X52" s="165"/>
      <c r="Y52" s="165">
        <v>14.39</v>
      </c>
      <c r="Z52" s="166"/>
      <c r="AA52" s="167"/>
      <c r="AB52" s="167"/>
      <c r="AC52" s="167"/>
      <c r="AD52" s="167"/>
      <c r="AE52" s="197">
        <f t="shared" si="2"/>
        <v>14.39</v>
      </c>
      <c r="AH52" s="195"/>
      <c r="AJ52" s="108"/>
      <c r="AK52" s="108"/>
      <c r="AL52" s="108"/>
    </row>
    <row r="53" spans="1:40" ht="14.4" x14ac:dyDescent="0.3">
      <c r="A53" s="115"/>
      <c r="B53" s="112"/>
      <c r="C53" s="269"/>
      <c r="D53" s="264"/>
      <c r="E53" s="265"/>
      <c r="F53" s="265"/>
      <c r="G53" s="121"/>
      <c r="H53" s="382">
        <v>45</v>
      </c>
      <c r="I53" s="302">
        <v>44501</v>
      </c>
      <c r="J53" s="250" t="s">
        <v>290</v>
      </c>
      <c r="K53" s="250" t="s">
        <v>307</v>
      </c>
      <c r="L53" s="251" t="s">
        <v>308</v>
      </c>
      <c r="M53" s="214"/>
      <c r="N53" s="214">
        <v>160.52000000000001</v>
      </c>
      <c r="O53" s="308"/>
      <c r="P53" s="166"/>
      <c r="Q53" s="164"/>
      <c r="R53" s="164"/>
      <c r="S53" s="164"/>
      <c r="T53" s="164"/>
      <c r="U53" s="164"/>
      <c r="V53" s="165"/>
      <c r="W53" s="165"/>
      <c r="X53" s="165"/>
      <c r="Y53" s="165"/>
      <c r="Z53" s="166"/>
      <c r="AA53" s="167"/>
      <c r="AB53" s="167"/>
      <c r="AC53" s="167"/>
      <c r="AD53" s="167"/>
      <c r="AE53" s="197">
        <f t="shared" si="2"/>
        <v>160.52000000000001</v>
      </c>
      <c r="AJ53" s="108"/>
      <c r="AK53" s="108"/>
      <c r="AL53" s="108"/>
    </row>
    <row r="54" spans="1:40" ht="14.4" x14ac:dyDescent="0.3">
      <c r="A54" s="161"/>
      <c r="B54" s="112"/>
      <c r="C54" s="263"/>
      <c r="D54" s="264"/>
      <c r="E54" s="265"/>
      <c r="F54" s="265"/>
      <c r="G54" s="112"/>
      <c r="H54" s="382">
        <v>46</v>
      </c>
      <c r="I54" s="302">
        <v>44501</v>
      </c>
      <c r="J54" s="250" t="s">
        <v>290</v>
      </c>
      <c r="K54" s="250" t="s">
        <v>292</v>
      </c>
      <c r="L54" s="250" t="s">
        <v>305</v>
      </c>
      <c r="M54" s="214">
        <v>547.75</v>
      </c>
      <c r="N54" s="163"/>
      <c r="O54" s="308"/>
      <c r="P54" s="166"/>
      <c r="Q54" s="164"/>
      <c r="R54" s="164"/>
      <c r="S54" s="164"/>
      <c r="T54" s="164"/>
      <c r="U54" s="164"/>
      <c r="V54" s="165"/>
      <c r="W54" s="165"/>
      <c r="X54" s="165"/>
      <c r="Y54" s="165"/>
      <c r="Z54" s="166"/>
      <c r="AA54" s="167"/>
      <c r="AB54" s="167"/>
      <c r="AC54" s="167"/>
      <c r="AD54" s="167"/>
      <c r="AE54" s="197">
        <f t="shared" si="2"/>
        <v>547.75</v>
      </c>
      <c r="AJ54" s="108"/>
      <c r="AK54" s="108"/>
      <c r="AL54" s="108"/>
      <c r="AM54" s="108"/>
      <c r="AN54" s="108"/>
    </row>
    <row r="55" spans="1:40" ht="14.4" x14ac:dyDescent="0.3">
      <c r="A55" s="161"/>
      <c r="B55" s="112"/>
      <c r="C55" s="263"/>
      <c r="D55" s="264"/>
      <c r="E55" s="265"/>
      <c r="F55" s="265"/>
      <c r="G55" s="112"/>
      <c r="H55" s="382">
        <v>47</v>
      </c>
      <c r="I55" s="302">
        <v>44504</v>
      </c>
      <c r="J55" s="250" t="s">
        <v>294</v>
      </c>
      <c r="K55" s="250" t="s">
        <v>336</v>
      </c>
      <c r="L55" s="250" t="s">
        <v>335</v>
      </c>
      <c r="M55" s="163"/>
      <c r="N55" s="163"/>
      <c r="O55" s="308"/>
      <c r="P55" s="166"/>
      <c r="Q55" s="164"/>
      <c r="R55" s="164"/>
      <c r="S55" s="164"/>
      <c r="T55" s="164"/>
      <c r="U55" s="164"/>
      <c r="V55" s="165"/>
      <c r="W55" s="165"/>
      <c r="X55" s="165"/>
      <c r="Y55" s="165"/>
      <c r="Z55" s="166"/>
      <c r="AA55" s="167"/>
      <c r="AB55" s="167">
        <v>100</v>
      </c>
      <c r="AC55" s="167"/>
      <c r="AD55" s="167"/>
      <c r="AE55" s="197">
        <f t="shared" si="2"/>
        <v>100</v>
      </c>
      <c r="AJ55" s="108"/>
      <c r="AK55" s="108"/>
      <c r="AL55" s="108"/>
      <c r="AM55" s="108"/>
      <c r="AN55" s="108"/>
    </row>
    <row r="56" spans="1:40" ht="14.4" x14ac:dyDescent="0.3">
      <c r="A56" s="161"/>
      <c r="B56" s="112"/>
      <c r="C56" s="263"/>
      <c r="D56" s="264"/>
      <c r="E56" s="265"/>
      <c r="F56" s="265"/>
      <c r="G56" s="112"/>
      <c r="H56" s="382">
        <v>48</v>
      </c>
      <c r="I56" s="302">
        <v>44508</v>
      </c>
      <c r="J56" s="250" t="s">
        <v>294</v>
      </c>
      <c r="K56" s="250" t="s">
        <v>337</v>
      </c>
      <c r="L56" s="250" t="s">
        <v>338</v>
      </c>
      <c r="M56" s="163"/>
      <c r="N56" s="163"/>
      <c r="O56" s="308"/>
      <c r="P56" s="166"/>
      <c r="Q56" s="164"/>
      <c r="R56" s="164"/>
      <c r="S56" s="164"/>
      <c r="T56" s="164"/>
      <c r="U56" s="164"/>
      <c r="V56" s="165"/>
      <c r="W56" s="165"/>
      <c r="X56" s="165"/>
      <c r="Y56" s="165"/>
      <c r="Z56" s="166"/>
      <c r="AA56" s="167">
        <v>300</v>
      </c>
      <c r="AB56" s="167"/>
      <c r="AC56" s="167"/>
      <c r="AD56" s="167"/>
      <c r="AE56" s="197">
        <f t="shared" si="2"/>
        <v>300</v>
      </c>
      <c r="AJ56" s="108"/>
      <c r="AK56" s="108"/>
      <c r="AL56" s="108"/>
      <c r="AM56" s="108"/>
      <c r="AN56" s="108"/>
    </row>
    <row r="57" spans="1:40" ht="14.4" x14ac:dyDescent="0.3">
      <c r="A57" s="161"/>
      <c r="B57" s="112"/>
      <c r="C57" s="263"/>
      <c r="D57" s="264"/>
      <c r="E57" s="265"/>
      <c r="F57" s="265"/>
      <c r="G57" s="112"/>
      <c r="H57" s="382">
        <v>49</v>
      </c>
      <c r="I57" s="302">
        <v>44508</v>
      </c>
      <c r="J57" s="250" t="s">
        <v>294</v>
      </c>
      <c r="K57" s="250" t="s">
        <v>193</v>
      </c>
      <c r="L57" s="250" t="s">
        <v>339</v>
      </c>
      <c r="M57" s="308">
        <v>99</v>
      </c>
      <c r="N57" s="163"/>
      <c r="O57" s="308"/>
      <c r="P57" s="166"/>
      <c r="Q57" s="164"/>
      <c r="R57" s="164"/>
      <c r="S57" s="164"/>
      <c r="T57" s="164"/>
      <c r="U57" s="164"/>
      <c r="V57" s="387">
        <f>234-99</f>
        <v>135</v>
      </c>
      <c r="W57" s="165"/>
      <c r="X57" s="165"/>
      <c r="Y57" s="165"/>
      <c r="Z57" s="166"/>
      <c r="AA57" s="167"/>
      <c r="AB57" s="167"/>
      <c r="AC57" s="167"/>
      <c r="AD57" s="167"/>
      <c r="AE57" s="197">
        <f t="shared" si="2"/>
        <v>234</v>
      </c>
      <c r="AJ57" s="108"/>
      <c r="AK57" s="108"/>
      <c r="AL57" s="108"/>
      <c r="AM57" s="108"/>
      <c r="AN57" s="108"/>
    </row>
    <row r="58" spans="1:40" ht="14.4" x14ac:dyDescent="0.3">
      <c r="A58" s="161"/>
      <c r="B58" s="112"/>
      <c r="C58" s="263"/>
      <c r="D58" s="264"/>
      <c r="E58" s="265"/>
      <c r="F58" s="265"/>
      <c r="G58" s="112"/>
      <c r="H58" s="382">
        <v>50</v>
      </c>
      <c r="I58" s="302">
        <v>44518</v>
      </c>
      <c r="J58" s="250" t="s">
        <v>289</v>
      </c>
      <c r="K58" s="250" t="s">
        <v>340</v>
      </c>
      <c r="L58" s="250" t="s">
        <v>346</v>
      </c>
      <c r="M58" s="163"/>
      <c r="N58" s="163"/>
      <c r="O58" s="308"/>
      <c r="P58" s="166"/>
      <c r="Q58" s="164"/>
      <c r="R58" s="164"/>
      <c r="S58" s="164"/>
      <c r="T58" s="164"/>
      <c r="U58" s="164"/>
      <c r="V58" s="165"/>
      <c r="W58" s="165"/>
      <c r="X58" s="165"/>
      <c r="Y58" s="165"/>
      <c r="Z58" s="166"/>
      <c r="AA58" s="167"/>
      <c r="AB58" s="167">
        <v>27</v>
      </c>
      <c r="AC58" s="167"/>
      <c r="AD58" s="167"/>
      <c r="AE58" s="197">
        <f t="shared" si="2"/>
        <v>27</v>
      </c>
      <c r="AJ58" s="108"/>
      <c r="AK58" s="108"/>
      <c r="AL58" s="108"/>
      <c r="AM58" s="108"/>
      <c r="AN58" s="108"/>
    </row>
    <row r="59" spans="1:40" ht="14.4" x14ac:dyDescent="0.3">
      <c r="A59" s="161"/>
      <c r="B59" s="112"/>
      <c r="C59" s="263"/>
      <c r="D59" s="264"/>
      <c r="E59" s="265"/>
      <c r="F59" s="265"/>
      <c r="G59" s="112"/>
      <c r="H59" s="382">
        <v>51</v>
      </c>
      <c r="I59" s="302">
        <v>44519</v>
      </c>
      <c r="J59" s="250" t="s">
        <v>294</v>
      </c>
      <c r="K59" s="250" t="s">
        <v>302</v>
      </c>
      <c r="L59" s="250"/>
      <c r="M59" s="163"/>
      <c r="N59" s="163"/>
      <c r="O59" s="308"/>
      <c r="P59" s="166"/>
      <c r="Q59" s="164"/>
      <c r="R59" s="164"/>
      <c r="S59" s="164"/>
      <c r="T59" s="164"/>
      <c r="U59" s="164">
        <v>36</v>
      </c>
      <c r="V59" s="165"/>
      <c r="W59" s="165"/>
      <c r="X59" s="165"/>
      <c r="Y59" s="165"/>
      <c r="Z59" s="166"/>
      <c r="AA59" s="167"/>
      <c r="AB59" s="167"/>
      <c r="AC59" s="167"/>
      <c r="AD59" s="167"/>
      <c r="AE59" s="197">
        <f t="shared" si="2"/>
        <v>36</v>
      </c>
      <c r="AJ59" s="108"/>
      <c r="AK59" s="108"/>
      <c r="AL59" s="108"/>
      <c r="AM59" s="108"/>
      <c r="AN59" s="108"/>
    </row>
    <row r="60" spans="1:40" ht="14.4" x14ac:dyDescent="0.3">
      <c r="A60" s="161"/>
      <c r="B60" s="112"/>
      <c r="C60" s="263"/>
      <c r="D60" s="264"/>
      <c r="E60" s="265"/>
      <c r="F60" s="265"/>
      <c r="G60" s="112"/>
      <c r="H60" s="382">
        <v>52</v>
      </c>
      <c r="I60" s="302">
        <v>44523</v>
      </c>
      <c r="J60" s="250" t="s">
        <v>294</v>
      </c>
      <c r="K60" s="250" t="s">
        <v>193</v>
      </c>
      <c r="L60" s="250" t="s">
        <v>341</v>
      </c>
      <c r="M60" s="163"/>
      <c r="N60" s="163"/>
      <c r="O60" s="308"/>
      <c r="P60" s="166"/>
      <c r="Q60" s="164"/>
      <c r="R60" s="164"/>
      <c r="S60" s="164"/>
      <c r="T60" s="164"/>
      <c r="U60" s="164"/>
      <c r="V60" s="165"/>
      <c r="W60" s="165"/>
      <c r="X60" s="165"/>
      <c r="Y60" s="165">
        <v>21</v>
      </c>
      <c r="Z60" s="166"/>
      <c r="AA60" s="167"/>
      <c r="AB60" s="167"/>
      <c r="AC60" s="167"/>
      <c r="AD60" s="167"/>
      <c r="AE60" s="197">
        <f t="shared" si="2"/>
        <v>21</v>
      </c>
      <c r="AJ60" s="108"/>
      <c r="AK60" s="108"/>
      <c r="AL60" s="108"/>
      <c r="AM60" s="108"/>
      <c r="AN60" s="108"/>
    </row>
    <row r="61" spans="1:40" ht="14.4" x14ac:dyDescent="0.3">
      <c r="A61" s="161"/>
      <c r="B61" s="112"/>
      <c r="C61" s="263"/>
      <c r="D61" s="264"/>
      <c r="E61" s="265"/>
      <c r="F61" s="265"/>
      <c r="G61" s="112"/>
      <c r="H61" s="382">
        <v>53</v>
      </c>
      <c r="I61" s="302">
        <v>44526</v>
      </c>
      <c r="J61" s="250" t="s">
        <v>295</v>
      </c>
      <c r="K61" s="253" t="s">
        <v>347</v>
      </c>
      <c r="L61" s="250"/>
      <c r="M61" s="163"/>
      <c r="N61" s="163"/>
      <c r="O61" s="308"/>
      <c r="P61" s="166"/>
      <c r="Q61" s="164"/>
      <c r="R61" s="164"/>
      <c r="S61" s="164"/>
      <c r="T61" s="164"/>
      <c r="U61" s="164"/>
      <c r="V61" s="165"/>
      <c r="W61" s="165"/>
      <c r="X61" s="165"/>
      <c r="Y61" s="165"/>
      <c r="Z61" s="166"/>
      <c r="AA61" s="167"/>
      <c r="AB61" s="167"/>
      <c r="AC61" s="167">
        <v>25</v>
      </c>
      <c r="AD61" s="167"/>
      <c r="AE61" s="197">
        <f t="shared" si="2"/>
        <v>25</v>
      </c>
      <c r="AJ61" s="108"/>
      <c r="AK61" s="108"/>
      <c r="AL61" s="108"/>
      <c r="AM61" s="108"/>
      <c r="AN61" s="108"/>
    </row>
    <row r="62" spans="1:40" ht="14.4" x14ac:dyDescent="0.3">
      <c r="A62" s="161"/>
      <c r="B62" s="112"/>
      <c r="C62" s="263"/>
      <c r="D62" s="272"/>
      <c r="E62" s="265"/>
      <c r="F62" s="265"/>
      <c r="G62" s="112"/>
      <c r="H62" s="382">
        <v>54</v>
      </c>
      <c r="I62" s="302">
        <v>44526</v>
      </c>
      <c r="J62" s="250" t="s">
        <v>294</v>
      </c>
      <c r="K62" s="250" t="s">
        <v>303</v>
      </c>
      <c r="L62" s="250"/>
      <c r="M62" s="163"/>
      <c r="N62" s="163"/>
      <c r="O62" s="308"/>
      <c r="P62" s="166"/>
      <c r="Q62" s="164"/>
      <c r="R62" s="164"/>
      <c r="S62" s="164"/>
      <c r="T62" s="164"/>
      <c r="U62" s="164">
        <v>80</v>
      </c>
      <c r="V62" s="165"/>
      <c r="W62" s="165"/>
      <c r="X62" s="165"/>
      <c r="Y62" s="165"/>
      <c r="Z62" s="166"/>
      <c r="AA62" s="167"/>
      <c r="AB62" s="167"/>
      <c r="AC62" s="167"/>
      <c r="AD62" s="167"/>
      <c r="AE62" s="197">
        <f t="shared" si="2"/>
        <v>80</v>
      </c>
      <c r="AJ62" s="108"/>
      <c r="AK62" s="108"/>
      <c r="AL62" s="108"/>
      <c r="AM62" s="108"/>
      <c r="AN62" s="108"/>
    </row>
    <row r="63" spans="1:40" ht="14.4" x14ac:dyDescent="0.3">
      <c r="A63" s="161"/>
      <c r="B63" s="112"/>
      <c r="C63" s="263"/>
      <c r="D63" s="272"/>
      <c r="E63" s="265"/>
      <c r="F63" s="265"/>
      <c r="G63" s="112"/>
      <c r="H63" s="382">
        <v>55</v>
      </c>
      <c r="I63" s="302">
        <v>44529</v>
      </c>
      <c r="J63" s="250" t="s">
        <v>293</v>
      </c>
      <c r="K63" s="250" t="s">
        <v>304</v>
      </c>
      <c r="L63" s="250"/>
      <c r="M63" s="163"/>
      <c r="N63" s="163"/>
      <c r="O63" s="308"/>
      <c r="P63" s="166"/>
      <c r="Q63" s="164"/>
      <c r="R63" s="164"/>
      <c r="S63" s="164"/>
      <c r="T63" s="164"/>
      <c r="U63" s="164"/>
      <c r="V63" s="165"/>
      <c r="W63" s="165"/>
      <c r="X63" s="165"/>
      <c r="Y63" s="165">
        <v>14.39</v>
      </c>
      <c r="Z63" s="166"/>
      <c r="AA63" s="167"/>
      <c r="AB63" s="167"/>
      <c r="AC63" s="167"/>
      <c r="AD63" s="167"/>
      <c r="AE63" s="197">
        <f t="shared" si="2"/>
        <v>14.39</v>
      </c>
      <c r="AJ63" s="108"/>
      <c r="AK63" s="108"/>
      <c r="AL63" s="108"/>
      <c r="AM63" s="108"/>
      <c r="AN63" s="108"/>
    </row>
    <row r="64" spans="1:40" ht="14.4" x14ac:dyDescent="0.3">
      <c r="A64" s="161"/>
      <c r="B64" s="112"/>
      <c r="C64" s="263"/>
      <c r="D64" s="272"/>
      <c r="E64" s="265"/>
      <c r="F64" s="265"/>
      <c r="G64" s="112"/>
      <c r="H64" s="382">
        <v>56</v>
      </c>
      <c r="I64" s="302">
        <v>44529</v>
      </c>
      <c r="J64" s="250" t="s">
        <v>294</v>
      </c>
      <c r="K64" s="250" t="s">
        <v>343</v>
      </c>
      <c r="L64" s="250" t="s">
        <v>342</v>
      </c>
      <c r="M64" s="163"/>
      <c r="N64" s="163"/>
      <c r="O64" s="308"/>
      <c r="P64" s="166"/>
      <c r="Q64" s="164"/>
      <c r="R64" s="164"/>
      <c r="S64" s="164">
        <v>60</v>
      </c>
      <c r="T64" s="164"/>
      <c r="U64" s="164"/>
      <c r="V64" s="165"/>
      <c r="W64" s="165"/>
      <c r="X64" s="165"/>
      <c r="Y64" s="165"/>
      <c r="Z64" s="166"/>
      <c r="AA64" s="167"/>
      <c r="AB64" s="167"/>
      <c r="AC64" s="167"/>
      <c r="AD64" s="167"/>
      <c r="AE64" s="197">
        <f t="shared" si="2"/>
        <v>60</v>
      </c>
      <c r="AJ64" s="108"/>
      <c r="AK64" s="108"/>
      <c r="AL64" s="108"/>
      <c r="AM64" s="108"/>
      <c r="AN64" s="108"/>
    </row>
    <row r="65" spans="1:36" ht="14.4" x14ac:dyDescent="0.3">
      <c r="A65" s="161"/>
      <c r="B65" s="112"/>
      <c r="C65" s="263"/>
      <c r="D65" s="272"/>
      <c r="E65" s="265"/>
      <c r="F65" s="265"/>
      <c r="G65" s="112"/>
      <c r="H65" s="382">
        <v>57</v>
      </c>
      <c r="I65" s="302">
        <v>44531</v>
      </c>
      <c r="J65" s="250" t="s">
        <v>290</v>
      </c>
      <c r="K65" s="250" t="s">
        <v>307</v>
      </c>
      <c r="L65" s="251" t="s">
        <v>308</v>
      </c>
      <c r="M65" s="214"/>
      <c r="N65" s="214">
        <v>160.52000000000001</v>
      </c>
      <c r="O65" s="308"/>
      <c r="P65" s="166"/>
      <c r="Q65" s="164"/>
      <c r="R65" s="194"/>
      <c r="S65" s="164"/>
      <c r="T65" s="164"/>
      <c r="U65" s="164"/>
      <c r="V65" s="165"/>
      <c r="W65" s="165"/>
      <c r="X65" s="165"/>
      <c r="Y65" s="165"/>
      <c r="Z65" s="166"/>
      <c r="AA65" s="167"/>
      <c r="AB65" s="167"/>
      <c r="AC65" s="167"/>
      <c r="AD65" s="179"/>
      <c r="AE65" s="197">
        <f t="shared" si="2"/>
        <v>160.52000000000001</v>
      </c>
      <c r="AG65" s="195"/>
      <c r="AJ65" s="108"/>
    </row>
    <row r="66" spans="1:36" ht="14.4" x14ac:dyDescent="0.3">
      <c r="A66" s="161"/>
      <c r="B66" s="112"/>
      <c r="C66" s="263"/>
      <c r="D66" s="272"/>
      <c r="E66" s="265"/>
      <c r="F66" s="265"/>
      <c r="G66" s="112"/>
      <c r="H66" s="382">
        <v>58</v>
      </c>
      <c r="I66" s="302">
        <v>44531</v>
      </c>
      <c r="J66" s="250" t="s">
        <v>290</v>
      </c>
      <c r="K66" s="250" t="s">
        <v>292</v>
      </c>
      <c r="L66" s="250" t="s">
        <v>305</v>
      </c>
      <c r="M66" s="214">
        <v>547.75</v>
      </c>
      <c r="N66" s="163"/>
      <c r="O66" s="308"/>
      <c r="P66" s="166"/>
      <c r="Q66" s="164"/>
      <c r="R66" s="164"/>
      <c r="S66" s="164"/>
      <c r="T66" s="164"/>
      <c r="U66" s="164"/>
      <c r="V66" s="165"/>
      <c r="W66" s="165"/>
      <c r="X66" s="165"/>
      <c r="Y66" s="165"/>
      <c r="Z66" s="166"/>
      <c r="AA66" s="167"/>
      <c r="AB66" s="167"/>
      <c r="AC66" s="167"/>
      <c r="AD66" s="179"/>
      <c r="AE66" s="197">
        <f t="shared" si="2"/>
        <v>547.75</v>
      </c>
      <c r="AG66" s="195"/>
      <c r="AJ66" s="108"/>
    </row>
    <row r="67" spans="1:36" ht="14.4" x14ac:dyDescent="0.3">
      <c r="A67" s="161"/>
      <c r="B67" s="112"/>
      <c r="C67" s="263"/>
      <c r="D67" s="272"/>
      <c r="E67" s="265"/>
      <c r="F67" s="265"/>
      <c r="G67" s="112"/>
      <c r="H67" s="382">
        <v>59</v>
      </c>
      <c r="I67" s="302">
        <v>44547</v>
      </c>
      <c r="J67" s="250" t="s">
        <v>289</v>
      </c>
      <c r="K67" s="250" t="s">
        <v>344</v>
      </c>
      <c r="L67" s="250" t="s">
        <v>345</v>
      </c>
      <c r="M67" s="163"/>
      <c r="N67" s="163"/>
      <c r="O67" s="308"/>
      <c r="P67" s="166"/>
      <c r="Q67" s="164"/>
      <c r="R67" s="164"/>
      <c r="S67" s="164"/>
      <c r="T67" s="164"/>
      <c r="U67" s="164"/>
      <c r="V67" s="165"/>
      <c r="W67" s="165"/>
      <c r="X67" s="165"/>
      <c r="Y67" s="165"/>
      <c r="Z67" s="166"/>
      <c r="AA67" s="167"/>
      <c r="AB67" s="167">
        <v>27</v>
      </c>
      <c r="AC67" s="167"/>
      <c r="AD67" s="179"/>
      <c r="AE67" s="197">
        <f t="shared" si="2"/>
        <v>27</v>
      </c>
      <c r="AJ67" s="108"/>
    </row>
    <row r="68" spans="1:36" ht="14.4" x14ac:dyDescent="0.3">
      <c r="A68" s="161"/>
      <c r="B68" s="112"/>
      <c r="C68" s="263"/>
      <c r="D68" s="272"/>
      <c r="E68" s="265"/>
      <c r="F68" s="265"/>
      <c r="G68" s="112"/>
      <c r="H68" s="382">
        <v>60</v>
      </c>
      <c r="I68" s="302">
        <v>44559</v>
      </c>
      <c r="J68" s="250" t="s">
        <v>293</v>
      </c>
      <c r="K68" s="250" t="s">
        <v>304</v>
      </c>
      <c r="L68" s="196"/>
      <c r="M68" s="163"/>
      <c r="N68" s="163"/>
      <c r="O68" s="308"/>
      <c r="P68" s="166"/>
      <c r="Q68" s="164"/>
      <c r="R68" s="164"/>
      <c r="S68" s="164"/>
      <c r="T68" s="164"/>
      <c r="U68" s="164"/>
      <c r="V68" s="165"/>
      <c r="W68" s="165"/>
      <c r="X68" s="165"/>
      <c r="Y68" s="165">
        <v>14.39</v>
      </c>
      <c r="Z68" s="166"/>
      <c r="AA68" s="167"/>
      <c r="AB68" s="167"/>
      <c r="AC68" s="167"/>
      <c r="AD68" s="179"/>
      <c r="AE68" s="197">
        <f t="shared" si="2"/>
        <v>14.39</v>
      </c>
      <c r="AJ68" s="108"/>
    </row>
    <row r="69" spans="1:36" ht="14.4" x14ac:dyDescent="0.3">
      <c r="A69" s="161"/>
      <c r="B69" s="112"/>
      <c r="C69" s="263"/>
      <c r="D69" s="272"/>
      <c r="E69" s="265"/>
      <c r="F69" s="265"/>
      <c r="G69" s="112"/>
      <c r="H69" s="382">
        <v>61</v>
      </c>
      <c r="I69" s="302">
        <v>44565</v>
      </c>
      <c r="J69" s="250" t="s">
        <v>138</v>
      </c>
      <c r="K69" s="250" t="s">
        <v>292</v>
      </c>
      <c r="L69" s="196" t="s">
        <v>357</v>
      </c>
      <c r="M69" s="163">
        <v>547.75</v>
      </c>
      <c r="N69" s="163"/>
      <c r="O69" s="308"/>
      <c r="P69" s="166"/>
      <c r="Q69" s="164"/>
      <c r="R69" s="164"/>
      <c r="S69" s="164"/>
      <c r="T69" s="164"/>
      <c r="U69" s="164"/>
      <c r="V69" s="165"/>
      <c r="W69" s="165"/>
      <c r="X69" s="165"/>
      <c r="Y69" s="165"/>
      <c r="Z69" s="166"/>
      <c r="AA69" s="167"/>
      <c r="AB69" s="167"/>
      <c r="AC69" s="167"/>
      <c r="AD69" s="179"/>
      <c r="AE69" s="197">
        <f t="shared" si="2"/>
        <v>547.75</v>
      </c>
      <c r="AJ69" s="108"/>
    </row>
    <row r="70" spans="1:36" ht="14.4" x14ac:dyDescent="0.3">
      <c r="A70" s="161"/>
      <c r="B70" s="112"/>
      <c r="C70" s="263"/>
      <c r="D70" s="272"/>
      <c r="E70" s="265"/>
      <c r="F70" s="265"/>
      <c r="G70" s="112"/>
      <c r="H70" s="382">
        <v>62</v>
      </c>
      <c r="I70" s="302">
        <v>44565</v>
      </c>
      <c r="J70" s="250" t="s">
        <v>290</v>
      </c>
      <c r="K70" s="250" t="s">
        <v>307</v>
      </c>
      <c r="L70" s="251" t="s">
        <v>308</v>
      </c>
      <c r="M70" s="163"/>
      <c r="N70" s="163">
        <v>160.52000000000001</v>
      </c>
      <c r="O70" s="308"/>
      <c r="P70" s="166"/>
      <c r="Q70" s="164"/>
      <c r="R70" s="164"/>
      <c r="S70" s="164"/>
      <c r="T70" s="164"/>
      <c r="U70" s="164"/>
      <c r="V70" s="165"/>
      <c r="W70" s="165"/>
      <c r="X70" s="165"/>
      <c r="Y70" s="165"/>
      <c r="Z70" s="166"/>
      <c r="AA70" s="167"/>
      <c r="AB70" s="167"/>
      <c r="AC70" s="167"/>
      <c r="AD70" s="179"/>
      <c r="AE70" s="197">
        <f t="shared" si="2"/>
        <v>160.52000000000001</v>
      </c>
      <c r="AJ70" s="108"/>
    </row>
    <row r="71" spans="1:36" ht="14.4" x14ac:dyDescent="0.3">
      <c r="A71" s="161"/>
      <c r="B71" s="112"/>
      <c r="C71" s="263"/>
      <c r="D71" s="272"/>
      <c r="E71" s="265"/>
      <c r="F71" s="265"/>
      <c r="G71" s="112"/>
      <c r="H71" s="382">
        <v>63</v>
      </c>
      <c r="I71" s="304">
        <v>44571</v>
      </c>
      <c r="J71" s="180" t="s">
        <v>294</v>
      </c>
      <c r="K71" s="180" t="s">
        <v>363</v>
      </c>
      <c r="L71" s="180"/>
      <c r="M71" s="163"/>
      <c r="N71" s="163"/>
      <c r="O71" s="308"/>
      <c r="P71" s="166"/>
      <c r="Q71" s="164"/>
      <c r="R71" s="164"/>
      <c r="S71" s="164"/>
      <c r="T71" s="164"/>
      <c r="U71" s="164">
        <v>42</v>
      </c>
      <c r="V71" s="165"/>
      <c r="W71" s="165"/>
      <c r="X71" s="165"/>
      <c r="Y71" s="165"/>
      <c r="Z71" s="166"/>
      <c r="AA71" s="167"/>
      <c r="AB71" s="167"/>
      <c r="AC71" s="167"/>
      <c r="AD71" s="179"/>
      <c r="AE71" s="197">
        <f t="shared" si="2"/>
        <v>42</v>
      </c>
      <c r="AJ71" s="108"/>
    </row>
    <row r="72" spans="1:36" ht="14.4" x14ac:dyDescent="0.3">
      <c r="A72" s="161"/>
      <c r="B72" s="112"/>
      <c r="C72" s="263"/>
      <c r="D72" s="272"/>
      <c r="E72" s="265"/>
      <c r="F72" s="265"/>
      <c r="G72" s="112"/>
      <c r="H72" s="382">
        <v>64</v>
      </c>
      <c r="I72" s="304">
        <v>44578</v>
      </c>
      <c r="J72" s="180" t="s">
        <v>289</v>
      </c>
      <c r="K72" s="180" t="s">
        <v>364</v>
      </c>
      <c r="L72" s="180"/>
      <c r="M72" s="163"/>
      <c r="N72" s="163"/>
      <c r="O72" s="308"/>
      <c r="P72" s="166"/>
      <c r="Q72" s="164"/>
      <c r="R72" s="164"/>
      <c r="S72" s="164"/>
      <c r="T72" s="164"/>
      <c r="U72" s="164"/>
      <c r="V72" s="165"/>
      <c r="W72" s="165"/>
      <c r="X72" s="165"/>
      <c r="Y72" s="165"/>
      <c r="Z72" s="166"/>
      <c r="AA72" s="167"/>
      <c r="AB72" s="167">
        <v>27</v>
      </c>
      <c r="AC72" s="167"/>
      <c r="AD72" s="179"/>
      <c r="AE72" s="197">
        <f t="shared" ref="AE72:AE98" si="3">SUM(M72:AD72)</f>
        <v>27</v>
      </c>
      <c r="AJ72" s="108"/>
    </row>
    <row r="73" spans="1:36" ht="14.4" x14ac:dyDescent="0.3">
      <c r="A73" s="161"/>
      <c r="B73" s="112"/>
      <c r="C73" s="263"/>
      <c r="D73" s="272"/>
      <c r="E73" s="265"/>
      <c r="F73" s="265"/>
      <c r="G73" s="112"/>
      <c r="H73" s="382">
        <v>65</v>
      </c>
      <c r="I73" s="304">
        <v>44586</v>
      </c>
      <c r="J73" s="180" t="s">
        <v>294</v>
      </c>
      <c r="K73" s="180" t="s">
        <v>373</v>
      </c>
      <c r="L73" s="180" t="s">
        <v>372</v>
      </c>
      <c r="M73" s="163"/>
      <c r="N73" s="163"/>
      <c r="O73" s="308"/>
      <c r="P73" s="166"/>
      <c r="Q73" s="164"/>
      <c r="R73" s="164"/>
      <c r="S73" s="164"/>
      <c r="T73" s="164"/>
      <c r="U73" s="164">
        <v>1691.15</v>
      </c>
      <c r="V73" s="165"/>
      <c r="W73" s="165"/>
      <c r="X73" s="165"/>
      <c r="Y73" s="165"/>
      <c r="Z73" s="166"/>
      <c r="AA73" s="167"/>
      <c r="AB73" s="167"/>
      <c r="AC73" s="167"/>
      <c r="AD73" s="179"/>
      <c r="AE73" s="197">
        <f t="shared" si="3"/>
        <v>1691.15</v>
      </c>
      <c r="AJ73" s="108"/>
    </row>
    <row r="74" spans="1:36" ht="14.4" x14ac:dyDescent="0.3">
      <c r="A74" s="161"/>
      <c r="B74" s="112"/>
      <c r="C74" s="263"/>
      <c r="D74" s="272"/>
      <c r="E74" s="265"/>
      <c r="F74" s="265"/>
      <c r="G74" s="112"/>
      <c r="H74" s="382">
        <v>66</v>
      </c>
      <c r="I74" s="304">
        <v>44588</v>
      </c>
      <c r="J74" s="180" t="s">
        <v>293</v>
      </c>
      <c r="K74" s="180" t="s">
        <v>304</v>
      </c>
      <c r="L74" s="180"/>
      <c r="M74" s="163"/>
      <c r="N74" s="163"/>
      <c r="O74" s="308"/>
      <c r="P74" s="166"/>
      <c r="Q74" s="164"/>
      <c r="R74" s="164"/>
      <c r="S74" s="164"/>
      <c r="T74" s="164"/>
      <c r="U74" s="164"/>
      <c r="V74" s="165"/>
      <c r="W74" s="165"/>
      <c r="X74" s="165"/>
      <c r="Y74" s="165">
        <v>14.39</v>
      </c>
      <c r="Z74" s="166"/>
      <c r="AA74" s="167"/>
      <c r="AB74" s="167"/>
      <c r="AC74" s="167"/>
      <c r="AD74" s="179"/>
      <c r="AE74" s="197">
        <f t="shared" si="3"/>
        <v>14.39</v>
      </c>
      <c r="AJ74" s="108"/>
    </row>
    <row r="75" spans="1:36" ht="14.4" x14ac:dyDescent="0.3">
      <c r="A75" s="161"/>
      <c r="B75" s="112"/>
      <c r="C75" s="263"/>
      <c r="D75" s="272"/>
      <c r="E75" s="265"/>
      <c r="F75" s="265"/>
      <c r="G75" s="112"/>
      <c r="H75" s="382">
        <v>67</v>
      </c>
      <c r="I75" s="304">
        <v>44589</v>
      </c>
      <c r="J75" s="180" t="s">
        <v>293</v>
      </c>
      <c r="K75" s="180" t="s">
        <v>375</v>
      </c>
      <c r="L75" s="180" t="s">
        <v>374</v>
      </c>
      <c r="M75" s="163"/>
      <c r="N75" s="163"/>
      <c r="O75" s="308"/>
      <c r="P75" s="166"/>
      <c r="Q75" s="164"/>
      <c r="R75" s="164"/>
      <c r="S75" s="164"/>
      <c r="T75" s="164"/>
      <c r="U75" s="164"/>
      <c r="V75" s="165"/>
      <c r="W75" s="165"/>
      <c r="X75" s="165"/>
      <c r="Y75" s="165"/>
      <c r="Z75" s="166">
        <v>18.52</v>
      </c>
      <c r="AA75" s="167"/>
      <c r="AB75" s="167"/>
      <c r="AC75" s="167"/>
      <c r="AD75" s="179"/>
      <c r="AE75" s="197">
        <f t="shared" si="3"/>
        <v>18.52</v>
      </c>
      <c r="AJ75" s="108"/>
    </row>
    <row r="76" spans="1:36" ht="14.4" x14ac:dyDescent="0.3">
      <c r="A76" s="161"/>
      <c r="B76" s="112"/>
      <c r="C76" s="263"/>
      <c r="D76" s="272"/>
      <c r="E76" s="265"/>
      <c r="F76" s="265"/>
      <c r="G76" s="112"/>
      <c r="H76" s="382">
        <v>68</v>
      </c>
      <c r="I76" s="304">
        <v>44592</v>
      </c>
      <c r="J76" s="180" t="s">
        <v>293</v>
      </c>
      <c r="K76" s="374" t="s">
        <v>396</v>
      </c>
      <c r="L76" s="180" t="s">
        <v>376</v>
      </c>
      <c r="M76" s="163"/>
      <c r="N76" s="163"/>
      <c r="O76" s="308"/>
      <c r="P76" s="166"/>
      <c r="Q76" s="164"/>
      <c r="R76" s="164"/>
      <c r="S76" s="164"/>
      <c r="T76" s="164"/>
      <c r="U76" s="164"/>
      <c r="V76" s="165"/>
      <c r="W76" s="165"/>
      <c r="X76" s="165"/>
      <c r="Y76" s="165"/>
      <c r="Z76" s="166"/>
      <c r="AA76" s="167"/>
      <c r="AB76" s="167">
        <v>55.14</v>
      </c>
      <c r="AC76" s="167"/>
      <c r="AD76" s="179"/>
      <c r="AE76" s="197">
        <f t="shared" si="3"/>
        <v>55.14</v>
      </c>
      <c r="AJ76" s="108"/>
    </row>
    <row r="77" spans="1:36" ht="14.4" x14ac:dyDescent="0.3">
      <c r="A77" s="161"/>
      <c r="B77" s="112"/>
      <c r="C77" s="263"/>
      <c r="D77" s="272"/>
      <c r="E77" s="265"/>
      <c r="F77" s="265"/>
      <c r="G77" s="112"/>
      <c r="H77" s="382">
        <v>69</v>
      </c>
      <c r="I77" s="304">
        <v>44593</v>
      </c>
      <c r="J77" s="180" t="s">
        <v>290</v>
      </c>
      <c r="K77" s="180" t="s">
        <v>291</v>
      </c>
      <c r="L77" s="180" t="s">
        <v>8</v>
      </c>
      <c r="M77" s="163"/>
      <c r="N77" s="163">
        <v>81.62</v>
      </c>
      <c r="O77" s="308"/>
      <c r="P77" s="166"/>
      <c r="Q77" s="164"/>
      <c r="R77" s="164"/>
      <c r="S77" s="164"/>
      <c r="T77" s="164"/>
      <c r="U77" s="164"/>
      <c r="V77" s="165"/>
      <c r="W77" s="165"/>
      <c r="X77" s="165"/>
      <c r="Y77" s="165"/>
      <c r="Z77" s="166"/>
      <c r="AA77" s="167"/>
      <c r="AB77" s="167"/>
      <c r="AC77" s="167"/>
      <c r="AD77" s="179"/>
      <c r="AE77" s="197">
        <f t="shared" si="3"/>
        <v>81.62</v>
      </c>
      <c r="AJ77" s="108"/>
    </row>
    <row r="78" spans="1:36" ht="14.4" x14ac:dyDescent="0.3">
      <c r="A78" s="161"/>
      <c r="B78" s="112"/>
      <c r="C78" s="263"/>
      <c r="D78" s="272"/>
      <c r="E78" s="265"/>
      <c r="F78" s="265"/>
      <c r="G78" s="112"/>
      <c r="H78" s="382">
        <v>70</v>
      </c>
      <c r="I78" s="304">
        <v>44593</v>
      </c>
      <c r="J78" s="180" t="s">
        <v>290</v>
      </c>
      <c r="K78" s="180" t="s">
        <v>292</v>
      </c>
      <c r="L78" s="180"/>
      <c r="M78" s="163">
        <v>551.24</v>
      </c>
      <c r="N78" s="163"/>
      <c r="O78" s="308"/>
      <c r="P78" s="166"/>
      <c r="Q78" s="164"/>
      <c r="R78" s="164"/>
      <c r="S78" s="164"/>
      <c r="T78" s="164"/>
      <c r="U78" s="164"/>
      <c r="V78" s="165"/>
      <c r="W78" s="165"/>
      <c r="X78" s="165"/>
      <c r="Y78" s="165"/>
      <c r="Z78" s="166"/>
      <c r="AA78" s="167"/>
      <c r="AB78" s="167"/>
      <c r="AC78" s="167"/>
      <c r="AD78" s="179"/>
      <c r="AE78" s="197">
        <f t="shared" si="3"/>
        <v>551.24</v>
      </c>
      <c r="AJ78" s="108"/>
    </row>
    <row r="79" spans="1:36" ht="14.4" x14ac:dyDescent="0.3">
      <c r="A79" s="161"/>
      <c r="B79" s="112"/>
      <c r="C79" s="263"/>
      <c r="D79" s="272"/>
      <c r="E79" s="265"/>
      <c r="F79" s="265"/>
      <c r="G79" s="112"/>
      <c r="H79" s="382">
        <v>71</v>
      </c>
      <c r="I79" s="304">
        <v>44600</v>
      </c>
      <c r="J79" s="180" t="s">
        <v>294</v>
      </c>
      <c r="K79" s="180" t="s">
        <v>331</v>
      </c>
      <c r="L79" s="180"/>
      <c r="M79" s="163"/>
      <c r="N79" s="163"/>
      <c r="O79" s="308"/>
      <c r="P79" s="166"/>
      <c r="Q79" s="164"/>
      <c r="R79" s="164"/>
      <c r="S79" s="164"/>
      <c r="T79" s="164"/>
      <c r="U79" s="164"/>
      <c r="V79" s="165"/>
      <c r="W79" s="165"/>
      <c r="X79" s="165"/>
      <c r="Y79" s="165"/>
      <c r="Z79" s="166">
        <v>300</v>
      </c>
      <c r="AA79" s="167"/>
      <c r="AB79" s="167"/>
      <c r="AC79" s="167"/>
      <c r="AD79" s="179"/>
      <c r="AE79" s="197">
        <f t="shared" si="3"/>
        <v>300</v>
      </c>
      <c r="AJ79" s="108"/>
    </row>
    <row r="80" spans="1:36" ht="14.4" x14ac:dyDescent="0.3">
      <c r="A80" s="161"/>
      <c r="B80" s="112"/>
      <c r="C80" s="263"/>
      <c r="D80" s="272"/>
      <c r="E80" s="265"/>
      <c r="F80" s="265"/>
      <c r="G80" s="112"/>
      <c r="H80" s="382">
        <v>72</v>
      </c>
      <c r="I80" s="304">
        <v>44601</v>
      </c>
      <c r="J80" s="180" t="s">
        <v>294</v>
      </c>
      <c r="K80" s="180" t="s">
        <v>365</v>
      </c>
      <c r="L80" s="180"/>
      <c r="M80" s="163"/>
      <c r="N80" s="163"/>
      <c r="O80" s="308"/>
      <c r="P80" s="166"/>
      <c r="Q80" s="164"/>
      <c r="R80" s="164"/>
      <c r="S80" s="164">
        <v>20</v>
      </c>
      <c r="T80" s="164"/>
      <c r="U80" s="164"/>
      <c r="V80" s="165"/>
      <c r="W80" s="165"/>
      <c r="X80" s="165"/>
      <c r="Y80" s="165"/>
      <c r="Z80" s="166"/>
      <c r="AA80" s="167"/>
      <c r="AB80" s="167"/>
      <c r="AC80" s="167"/>
      <c r="AD80" s="179"/>
      <c r="AE80" s="197">
        <f t="shared" si="3"/>
        <v>20</v>
      </c>
      <c r="AJ80" s="108"/>
    </row>
    <row r="81" spans="1:36" ht="14.4" x14ac:dyDescent="0.3">
      <c r="A81" s="161"/>
      <c r="B81" s="112"/>
      <c r="C81" s="263"/>
      <c r="D81" s="272"/>
      <c r="E81" s="265"/>
      <c r="F81" s="265"/>
      <c r="G81" s="112"/>
      <c r="H81" s="382">
        <v>73</v>
      </c>
      <c r="I81" s="304">
        <v>44601</v>
      </c>
      <c r="J81" s="180" t="s">
        <v>294</v>
      </c>
      <c r="K81" s="180" t="s">
        <v>366</v>
      </c>
      <c r="L81" s="180" t="s">
        <v>377</v>
      </c>
      <c r="M81" s="163"/>
      <c r="N81" s="163"/>
      <c r="O81" s="308"/>
      <c r="P81" s="166"/>
      <c r="Q81" s="164"/>
      <c r="R81" s="164"/>
      <c r="S81" s="164"/>
      <c r="T81" s="164"/>
      <c r="U81" s="164"/>
      <c r="V81" s="165"/>
      <c r="W81" s="165"/>
      <c r="X81" s="165">
        <v>57.89</v>
      </c>
      <c r="Y81" s="165"/>
      <c r="Z81" s="166"/>
      <c r="AA81" s="167"/>
      <c r="AB81" s="167"/>
      <c r="AC81" s="167"/>
      <c r="AD81" s="179"/>
      <c r="AE81" s="197">
        <f t="shared" si="3"/>
        <v>57.89</v>
      </c>
      <c r="AJ81" s="108"/>
    </row>
    <row r="82" spans="1:36" ht="14.4" x14ac:dyDescent="0.3">
      <c r="A82" s="161"/>
      <c r="B82" s="112"/>
      <c r="C82" s="263"/>
      <c r="D82" s="272"/>
      <c r="E82" s="265"/>
      <c r="F82" s="265"/>
      <c r="G82" s="112"/>
      <c r="H82" s="382">
        <v>74</v>
      </c>
      <c r="I82" s="304">
        <v>44609</v>
      </c>
      <c r="J82" s="180" t="s">
        <v>289</v>
      </c>
      <c r="K82" s="180" t="s">
        <v>364</v>
      </c>
      <c r="L82" s="180" t="s">
        <v>150</v>
      </c>
      <c r="M82" s="163"/>
      <c r="N82" s="163"/>
      <c r="O82" s="308"/>
      <c r="P82" s="166"/>
      <c r="Q82" s="164"/>
      <c r="R82" s="164"/>
      <c r="S82" s="164"/>
      <c r="T82" s="164"/>
      <c r="U82" s="164"/>
      <c r="V82" s="165"/>
      <c r="W82" s="165"/>
      <c r="X82" s="165"/>
      <c r="Y82" s="165"/>
      <c r="Z82" s="166"/>
      <c r="AA82" s="167"/>
      <c r="AB82" s="167">
        <v>27</v>
      </c>
      <c r="AC82" s="167"/>
      <c r="AD82" s="179"/>
      <c r="AE82" s="197">
        <f t="shared" si="3"/>
        <v>27</v>
      </c>
      <c r="AJ82" s="108"/>
    </row>
    <row r="83" spans="1:36" ht="14.4" x14ac:dyDescent="0.3">
      <c r="A83" s="161"/>
      <c r="B83" s="112"/>
      <c r="C83" s="263"/>
      <c r="D83" s="272"/>
      <c r="E83" s="265"/>
      <c r="F83" s="265"/>
      <c r="G83" s="112"/>
      <c r="H83" s="382">
        <v>75</v>
      </c>
      <c r="I83" s="304">
        <v>44616</v>
      </c>
      <c r="J83" s="180" t="s">
        <v>294</v>
      </c>
      <c r="K83" s="180" t="s">
        <v>379</v>
      </c>
      <c r="L83" s="180" t="s">
        <v>378</v>
      </c>
      <c r="M83" s="163"/>
      <c r="N83" s="163"/>
      <c r="O83" s="308"/>
      <c r="P83" s="166"/>
      <c r="Q83" s="164"/>
      <c r="R83" s="164"/>
      <c r="S83" s="164"/>
      <c r="T83" s="164"/>
      <c r="U83" s="164"/>
      <c r="V83" s="165"/>
      <c r="W83" s="165"/>
      <c r="X83" s="165"/>
      <c r="Y83" s="165">
        <v>238.8</v>
      </c>
      <c r="Z83" s="166"/>
      <c r="AA83" s="167"/>
      <c r="AB83" s="167"/>
      <c r="AC83" s="167"/>
      <c r="AD83" s="179"/>
      <c r="AE83" s="197">
        <f t="shared" si="3"/>
        <v>238.8</v>
      </c>
      <c r="AJ83" s="108"/>
    </row>
    <row r="84" spans="1:36" ht="14.4" x14ac:dyDescent="0.3">
      <c r="A84" s="161"/>
      <c r="B84" s="112"/>
      <c r="C84" s="263"/>
      <c r="D84" s="272"/>
      <c r="E84" s="265"/>
      <c r="F84" s="265"/>
      <c r="G84" s="112"/>
      <c r="H84" s="382">
        <v>76</v>
      </c>
      <c r="I84" s="304">
        <v>44617</v>
      </c>
      <c r="J84" s="180" t="s">
        <v>294</v>
      </c>
      <c r="K84" s="180" t="s">
        <v>371</v>
      </c>
      <c r="L84" s="180" t="s">
        <v>380</v>
      </c>
      <c r="M84" s="163"/>
      <c r="N84" s="163"/>
      <c r="O84" s="308"/>
      <c r="P84" s="166"/>
      <c r="Q84" s="164"/>
      <c r="R84" s="164"/>
      <c r="S84" s="164"/>
      <c r="T84" s="164"/>
      <c r="U84" s="164"/>
      <c r="V84" s="165"/>
      <c r="W84" s="165"/>
      <c r="X84" s="165">
        <v>10.81</v>
      </c>
      <c r="Y84" s="165"/>
      <c r="Z84" s="166"/>
      <c r="AA84" s="167"/>
      <c r="AB84" s="167"/>
      <c r="AC84" s="167"/>
      <c r="AD84" s="179"/>
      <c r="AE84" s="197">
        <f t="shared" si="3"/>
        <v>10.81</v>
      </c>
      <c r="AJ84" s="108"/>
    </row>
    <row r="85" spans="1:36" ht="14.4" x14ac:dyDescent="0.3">
      <c r="A85" s="161"/>
      <c r="B85" s="112"/>
      <c r="C85" s="263"/>
      <c r="D85" s="272"/>
      <c r="E85" s="265"/>
      <c r="F85" s="265"/>
      <c r="G85" s="112"/>
      <c r="H85" s="382">
        <v>77</v>
      </c>
      <c r="I85" s="304">
        <v>44620</v>
      </c>
      <c r="J85" s="180" t="s">
        <v>293</v>
      </c>
      <c r="K85" s="180" t="s">
        <v>304</v>
      </c>
      <c r="L85" s="180"/>
      <c r="M85" s="163"/>
      <c r="N85" s="163"/>
      <c r="O85" s="308"/>
      <c r="P85" s="166"/>
      <c r="Q85" s="164"/>
      <c r="R85" s="164"/>
      <c r="S85" s="164"/>
      <c r="T85" s="164"/>
      <c r="U85" s="164"/>
      <c r="V85" s="165"/>
      <c r="W85" s="165"/>
      <c r="X85" s="165"/>
      <c r="Y85" s="165">
        <v>14.39</v>
      </c>
      <c r="Z85" s="166"/>
      <c r="AA85" s="167"/>
      <c r="AB85" s="167"/>
      <c r="AC85" s="167"/>
      <c r="AD85" s="179"/>
      <c r="AE85" s="197">
        <f t="shared" si="3"/>
        <v>14.39</v>
      </c>
      <c r="AJ85" s="108"/>
    </row>
    <row r="86" spans="1:36" ht="14.4" x14ac:dyDescent="0.3">
      <c r="A86" s="161"/>
      <c r="B86" s="112"/>
      <c r="C86" s="263"/>
      <c r="D86" s="272"/>
      <c r="E86" s="265"/>
      <c r="F86" s="265"/>
      <c r="G86" s="112"/>
      <c r="H86" s="382">
        <v>78</v>
      </c>
      <c r="I86" s="304">
        <v>44621</v>
      </c>
      <c r="J86" s="180" t="s">
        <v>290</v>
      </c>
      <c r="K86" s="180" t="s">
        <v>367</v>
      </c>
      <c r="L86" s="180" t="s">
        <v>381</v>
      </c>
      <c r="M86" s="163"/>
      <c r="N86" s="163"/>
      <c r="O86" s="308">
        <v>103.65</v>
      </c>
      <c r="P86" s="166"/>
      <c r="Q86" s="164"/>
      <c r="R86" s="164"/>
      <c r="S86" s="164"/>
      <c r="T86" s="164"/>
      <c r="U86" s="164"/>
      <c r="V86" s="165"/>
      <c r="W86" s="165"/>
      <c r="X86" s="165"/>
      <c r="Y86" s="165"/>
      <c r="Z86" s="166"/>
      <c r="AA86" s="167"/>
      <c r="AB86" s="167"/>
      <c r="AC86" s="167"/>
      <c r="AD86" s="179"/>
      <c r="AE86" s="197">
        <f t="shared" si="3"/>
        <v>103.65</v>
      </c>
      <c r="AJ86" s="108"/>
    </row>
    <row r="87" spans="1:36" ht="14.4" x14ac:dyDescent="0.3">
      <c r="A87" s="161"/>
      <c r="B87" s="112"/>
      <c r="C87" s="263"/>
      <c r="D87" s="272"/>
      <c r="E87" s="265"/>
      <c r="F87" s="265"/>
      <c r="G87" s="112"/>
      <c r="H87" s="382">
        <v>79</v>
      </c>
      <c r="I87" s="304">
        <v>44621</v>
      </c>
      <c r="J87" s="180" t="s">
        <v>290</v>
      </c>
      <c r="K87" s="180" t="s">
        <v>292</v>
      </c>
      <c r="L87" s="180"/>
      <c r="M87" s="163">
        <v>1058.1400000000001</v>
      </c>
      <c r="N87" s="163"/>
      <c r="O87" s="308"/>
      <c r="P87" s="166"/>
      <c r="Q87" s="164"/>
      <c r="R87" s="164"/>
      <c r="S87" s="164"/>
      <c r="T87" s="164"/>
      <c r="U87" s="164"/>
      <c r="V87" s="165"/>
      <c r="W87" s="165"/>
      <c r="X87" s="165"/>
      <c r="Y87" s="165"/>
      <c r="Z87" s="166"/>
      <c r="AA87" s="167"/>
      <c r="AB87" s="167"/>
      <c r="AC87" s="167"/>
      <c r="AD87" s="179"/>
      <c r="AE87" s="197">
        <f t="shared" si="3"/>
        <v>1058.1400000000001</v>
      </c>
      <c r="AJ87" s="108"/>
    </row>
    <row r="88" spans="1:36" ht="14.4" x14ac:dyDescent="0.3">
      <c r="A88" s="161"/>
      <c r="B88" s="112"/>
      <c r="C88" s="263"/>
      <c r="D88" s="272"/>
      <c r="E88" s="265"/>
      <c r="F88" s="265"/>
      <c r="G88" s="112"/>
      <c r="H88" s="382">
        <v>80</v>
      </c>
      <c r="I88" s="304">
        <v>44621</v>
      </c>
      <c r="J88" s="180" t="s">
        <v>290</v>
      </c>
      <c r="K88" s="180" t="s">
        <v>382</v>
      </c>
      <c r="L88" s="180" t="s">
        <v>8</v>
      </c>
      <c r="M88" s="163"/>
      <c r="N88" s="163">
        <v>332.54</v>
      </c>
      <c r="O88" s="308"/>
      <c r="P88" s="166"/>
      <c r="Q88" s="164"/>
      <c r="R88" s="164"/>
      <c r="S88" s="164"/>
      <c r="T88" s="164"/>
      <c r="U88" s="164"/>
      <c r="V88" s="165"/>
      <c r="W88" s="165"/>
      <c r="X88" s="165"/>
      <c r="Y88" s="165"/>
      <c r="Z88" s="166"/>
      <c r="AA88" s="167"/>
      <c r="AB88" s="167"/>
      <c r="AC88" s="167"/>
      <c r="AD88" s="179"/>
      <c r="AE88" s="197">
        <f t="shared" si="3"/>
        <v>332.54</v>
      </c>
      <c r="AJ88" s="108"/>
    </row>
    <row r="89" spans="1:36" ht="14.4" x14ac:dyDescent="0.3">
      <c r="A89" s="161"/>
      <c r="B89" s="112"/>
      <c r="C89" s="263"/>
      <c r="D89" s="272"/>
      <c r="E89" s="265"/>
      <c r="F89" s="265"/>
      <c r="G89" s="112"/>
      <c r="H89" s="382">
        <v>81</v>
      </c>
      <c r="I89" s="304">
        <v>44627</v>
      </c>
      <c r="J89" s="180" t="s">
        <v>294</v>
      </c>
      <c r="K89" s="180" t="s">
        <v>368</v>
      </c>
      <c r="L89" s="180" t="s">
        <v>339</v>
      </c>
      <c r="M89" s="163"/>
      <c r="N89" s="163"/>
      <c r="O89" s="308"/>
      <c r="P89" s="166"/>
      <c r="Q89" s="164"/>
      <c r="R89" s="164"/>
      <c r="S89" s="164"/>
      <c r="T89" s="164"/>
      <c r="U89" s="164"/>
      <c r="V89" s="165">
        <v>180</v>
      </c>
      <c r="W89" s="165"/>
      <c r="X89" s="165"/>
      <c r="Y89" s="165"/>
      <c r="Z89" s="166"/>
      <c r="AA89" s="167"/>
      <c r="AB89" s="167"/>
      <c r="AC89" s="167"/>
      <c r="AD89" s="179"/>
      <c r="AE89" s="197">
        <f t="shared" si="3"/>
        <v>180</v>
      </c>
      <c r="AJ89" s="108"/>
    </row>
    <row r="90" spans="1:36" ht="14.4" x14ac:dyDescent="0.3">
      <c r="A90" s="161"/>
      <c r="B90" s="112"/>
      <c r="C90" s="263"/>
      <c r="D90" s="272"/>
      <c r="E90" s="265"/>
      <c r="F90" s="265"/>
      <c r="G90" s="112"/>
      <c r="H90" s="382">
        <v>82</v>
      </c>
      <c r="I90" s="304">
        <v>44629</v>
      </c>
      <c r="J90" s="180" t="s">
        <v>294</v>
      </c>
      <c r="K90" s="180" t="s">
        <v>369</v>
      </c>
      <c r="L90" s="180" t="s">
        <v>395</v>
      </c>
      <c r="M90" s="163"/>
      <c r="N90" s="163"/>
      <c r="O90" s="308"/>
      <c r="P90" s="166"/>
      <c r="Q90" s="164"/>
      <c r="R90" s="164"/>
      <c r="S90" s="164"/>
      <c r="T90" s="164"/>
      <c r="U90" s="164"/>
      <c r="V90" s="165"/>
      <c r="W90" s="165"/>
      <c r="X90" s="165"/>
      <c r="Y90" s="165"/>
      <c r="Z90" s="166"/>
      <c r="AA90" s="167">
        <v>1000</v>
      </c>
      <c r="AB90" s="167"/>
      <c r="AC90" s="167"/>
      <c r="AD90" s="179"/>
      <c r="AE90" s="197">
        <f t="shared" si="3"/>
        <v>1000</v>
      </c>
      <c r="AJ90" s="108"/>
    </row>
    <row r="91" spans="1:36" ht="14.4" x14ac:dyDescent="0.3">
      <c r="A91" s="161"/>
      <c r="B91" s="112"/>
      <c r="C91" s="263"/>
      <c r="D91" s="272"/>
      <c r="E91" s="265"/>
      <c r="F91" s="265"/>
      <c r="G91" s="112"/>
      <c r="H91" s="382">
        <v>83</v>
      </c>
      <c r="I91" s="304">
        <v>44636</v>
      </c>
      <c r="J91" s="180" t="s">
        <v>294</v>
      </c>
      <c r="K91" s="180" t="s">
        <v>383</v>
      </c>
      <c r="L91" s="180" t="s">
        <v>384</v>
      </c>
      <c r="M91" s="163"/>
      <c r="N91" s="163"/>
      <c r="O91" s="308"/>
      <c r="P91" s="166"/>
      <c r="Q91" s="164"/>
      <c r="R91" s="164"/>
      <c r="S91" s="164"/>
      <c r="T91" s="164"/>
      <c r="U91" s="164"/>
      <c r="V91" s="165"/>
      <c r="W91" s="165"/>
      <c r="X91" s="165">
        <v>21.02</v>
      </c>
      <c r="Y91" s="165"/>
      <c r="Z91" s="166"/>
      <c r="AA91" s="167"/>
      <c r="AB91" s="167"/>
      <c r="AC91" s="167"/>
      <c r="AD91" s="179"/>
      <c r="AE91" s="197">
        <f t="shared" si="3"/>
        <v>21.02</v>
      </c>
      <c r="AJ91" s="108"/>
    </row>
    <row r="92" spans="1:36" ht="14.4" x14ac:dyDescent="0.3">
      <c r="A92" s="161"/>
      <c r="B92" s="112"/>
      <c r="C92" s="263"/>
      <c r="D92" s="272"/>
      <c r="E92" s="265"/>
      <c r="F92" s="265"/>
      <c r="G92" s="112"/>
      <c r="H92" s="382">
        <v>84</v>
      </c>
      <c r="I92" s="304">
        <v>44637</v>
      </c>
      <c r="J92" s="180" t="s">
        <v>289</v>
      </c>
      <c r="K92" s="180" t="s">
        <v>364</v>
      </c>
      <c r="L92" s="180" t="s">
        <v>150</v>
      </c>
      <c r="M92" s="163"/>
      <c r="N92" s="163"/>
      <c r="O92" s="308"/>
      <c r="P92" s="166"/>
      <c r="Q92" s="164"/>
      <c r="R92" s="164"/>
      <c r="S92" s="164"/>
      <c r="T92" s="164"/>
      <c r="U92" s="164"/>
      <c r="V92" s="165"/>
      <c r="W92" s="165"/>
      <c r="X92" s="165"/>
      <c r="Y92" s="165"/>
      <c r="Z92" s="166"/>
      <c r="AA92" s="167"/>
      <c r="AB92" s="167">
        <v>27</v>
      </c>
      <c r="AC92" s="167"/>
      <c r="AD92" s="179"/>
      <c r="AE92" s="197">
        <f t="shared" si="3"/>
        <v>27</v>
      </c>
      <c r="AJ92" s="108"/>
    </row>
    <row r="93" spans="1:36" ht="14.4" x14ac:dyDescent="0.3">
      <c r="A93" s="161"/>
      <c r="B93" s="112"/>
      <c r="C93" s="263"/>
      <c r="D93" s="272"/>
      <c r="E93" s="265"/>
      <c r="F93" s="265"/>
      <c r="G93" s="112"/>
      <c r="H93" s="382">
        <v>85</v>
      </c>
      <c r="I93" s="304">
        <v>44648</v>
      </c>
      <c r="J93" s="180" t="s">
        <v>293</v>
      </c>
      <c r="K93" s="180" t="s">
        <v>304</v>
      </c>
      <c r="L93" s="180" t="s">
        <v>394</v>
      </c>
      <c r="M93" s="163"/>
      <c r="N93" s="163"/>
      <c r="O93" s="308"/>
      <c r="P93" s="166"/>
      <c r="Q93" s="164"/>
      <c r="R93" s="164"/>
      <c r="S93" s="164"/>
      <c r="T93" s="164"/>
      <c r="U93" s="164"/>
      <c r="V93" s="165"/>
      <c r="W93" s="165"/>
      <c r="X93" s="165"/>
      <c r="Y93" s="165">
        <v>14.39</v>
      </c>
      <c r="Z93" s="166"/>
      <c r="AA93" s="167"/>
      <c r="AB93" s="167"/>
      <c r="AC93" s="167"/>
      <c r="AD93" s="179"/>
      <c r="AE93" s="197">
        <f t="shared" si="3"/>
        <v>14.39</v>
      </c>
      <c r="AJ93" s="108"/>
    </row>
    <row r="94" spans="1:36" ht="14.4" x14ac:dyDescent="0.3">
      <c r="A94" s="161"/>
      <c r="B94" s="112"/>
      <c r="C94" s="263"/>
      <c r="D94" s="272"/>
      <c r="E94" s="265"/>
      <c r="F94" s="265"/>
      <c r="G94" s="112"/>
      <c r="H94" s="382">
        <v>86</v>
      </c>
      <c r="I94" s="304">
        <v>44649</v>
      </c>
      <c r="J94" s="180" t="s">
        <v>294</v>
      </c>
      <c r="K94" s="180" t="s">
        <v>370</v>
      </c>
      <c r="L94" s="180" t="s">
        <v>385</v>
      </c>
      <c r="M94" s="163"/>
      <c r="N94" s="163"/>
      <c r="O94" s="308"/>
      <c r="P94" s="166"/>
      <c r="Q94" s="164"/>
      <c r="R94" s="164"/>
      <c r="S94" s="164"/>
      <c r="T94" s="164"/>
      <c r="U94" s="164">
        <v>120</v>
      </c>
      <c r="V94" s="165"/>
      <c r="W94" s="165"/>
      <c r="X94" s="165"/>
      <c r="Y94" s="165"/>
      <c r="Z94" s="166"/>
      <c r="AA94" s="167"/>
      <c r="AB94" s="167"/>
      <c r="AC94" s="167"/>
      <c r="AD94" s="179"/>
      <c r="AE94" s="197">
        <f t="shared" si="3"/>
        <v>120</v>
      </c>
      <c r="AJ94" s="108"/>
    </row>
    <row r="95" spans="1:36" ht="14.4" x14ac:dyDescent="0.3">
      <c r="A95" s="161"/>
      <c r="B95" s="112"/>
      <c r="C95" s="263"/>
      <c r="D95" s="272"/>
      <c r="E95" s="265"/>
      <c r="F95" s="265"/>
      <c r="G95" s="112"/>
      <c r="H95" s="160"/>
      <c r="I95" s="302"/>
      <c r="J95" s="250"/>
      <c r="K95" s="250"/>
      <c r="L95" s="251"/>
      <c r="M95" s="163"/>
      <c r="N95" s="163"/>
      <c r="O95" s="308"/>
      <c r="P95" s="166"/>
      <c r="Q95" s="164"/>
      <c r="R95" s="164"/>
      <c r="S95" s="164"/>
      <c r="T95" s="164"/>
      <c r="U95" s="164"/>
      <c r="V95" s="165"/>
      <c r="W95" s="165"/>
      <c r="X95" s="165"/>
      <c r="Y95" s="165"/>
      <c r="Z95" s="166"/>
      <c r="AA95" s="167"/>
      <c r="AB95" s="167"/>
      <c r="AC95" s="167"/>
      <c r="AD95" s="179"/>
      <c r="AE95" s="197">
        <f t="shared" si="3"/>
        <v>0</v>
      </c>
      <c r="AF95" s="382"/>
      <c r="AJ95" s="108"/>
    </row>
    <row r="96" spans="1:36" ht="14.4" x14ac:dyDescent="0.3">
      <c r="A96" s="161"/>
      <c r="B96" s="112"/>
      <c r="C96" s="263"/>
      <c r="D96" s="272"/>
      <c r="E96" s="265"/>
      <c r="F96" s="265"/>
      <c r="G96" s="112"/>
      <c r="H96" s="160"/>
      <c r="I96" s="302"/>
      <c r="J96" s="250"/>
      <c r="K96" s="250"/>
      <c r="L96" s="251"/>
      <c r="M96" s="163"/>
      <c r="N96" s="163"/>
      <c r="O96" s="308"/>
      <c r="P96" s="166"/>
      <c r="Q96" s="164"/>
      <c r="R96" s="164"/>
      <c r="S96" s="164"/>
      <c r="T96" s="164"/>
      <c r="U96" s="164"/>
      <c r="V96" s="165"/>
      <c r="W96" s="165"/>
      <c r="X96" s="165"/>
      <c r="Y96" s="165"/>
      <c r="Z96" s="166"/>
      <c r="AA96" s="167"/>
      <c r="AB96" s="167"/>
      <c r="AC96" s="167"/>
      <c r="AD96" s="179"/>
      <c r="AE96" s="197">
        <f t="shared" si="3"/>
        <v>0</v>
      </c>
      <c r="AF96" s="382"/>
      <c r="AJ96" s="108"/>
    </row>
    <row r="97" spans="1:36" ht="14.4" x14ac:dyDescent="0.3">
      <c r="A97" s="161"/>
      <c r="B97" s="112"/>
      <c r="C97" s="263"/>
      <c r="D97" s="272"/>
      <c r="E97" s="265"/>
      <c r="F97" s="265"/>
      <c r="G97" s="112"/>
      <c r="H97" s="160"/>
      <c r="I97" s="302"/>
      <c r="J97" s="250"/>
      <c r="K97" s="250"/>
      <c r="L97" s="251"/>
      <c r="M97" s="163"/>
      <c r="N97" s="163"/>
      <c r="O97" s="308"/>
      <c r="P97" s="166"/>
      <c r="Q97" s="164"/>
      <c r="R97" s="164"/>
      <c r="S97" s="164"/>
      <c r="T97" s="164"/>
      <c r="U97" s="164"/>
      <c r="V97" s="165"/>
      <c r="W97" s="165"/>
      <c r="X97" s="165"/>
      <c r="Y97" s="165"/>
      <c r="Z97" s="166"/>
      <c r="AA97" s="167"/>
      <c r="AB97" s="167"/>
      <c r="AC97" s="167"/>
      <c r="AD97" s="179"/>
      <c r="AE97" s="197">
        <f t="shared" si="3"/>
        <v>0</v>
      </c>
      <c r="AF97" s="382"/>
      <c r="AG97" s="109"/>
      <c r="AJ97" s="108"/>
    </row>
    <row r="98" spans="1:36" ht="14.4" x14ac:dyDescent="0.3">
      <c r="A98" s="161"/>
      <c r="B98" s="112"/>
      <c r="C98" s="263"/>
      <c r="D98" s="272"/>
      <c r="E98" s="265"/>
      <c r="F98" s="265"/>
      <c r="G98" s="112"/>
      <c r="H98" s="160"/>
      <c r="I98" s="302"/>
      <c r="J98" s="250"/>
      <c r="K98" s="250"/>
      <c r="L98" s="251"/>
      <c r="M98" s="163"/>
      <c r="N98" s="163"/>
      <c r="O98" s="308"/>
      <c r="P98" s="166"/>
      <c r="Q98" s="164"/>
      <c r="R98" s="164"/>
      <c r="S98" s="164"/>
      <c r="T98" s="164"/>
      <c r="U98" s="164"/>
      <c r="V98" s="165"/>
      <c r="W98" s="165"/>
      <c r="X98" s="165"/>
      <c r="Y98" s="165"/>
      <c r="Z98" s="166"/>
      <c r="AA98" s="167"/>
      <c r="AB98" s="167"/>
      <c r="AC98" s="167"/>
      <c r="AD98" s="179"/>
      <c r="AE98" s="197">
        <f t="shared" si="3"/>
        <v>0</v>
      </c>
      <c r="AF98" s="382"/>
      <c r="AJ98" s="108"/>
    </row>
    <row r="99" spans="1:36" ht="14.4" thickBot="1" x14ac:dyDescent="0.35">
      <c r="A99" s="187"/>
      <c r="B99" s="168"/>
      <c r="C99" s="268">
        <f>SUM(C10:C98)</f>
        <v>13001</v>
      </c>
      <c r="D99" s="270"/>
      <c r="E99" s="268">
        <f>SUM(E10:E98)</f>
        <v>12376.17</v>
      </c>
      <c r="F99" s="268">
        <f>SUM(F10:F98)</f>
        <v>4000</v>
      </c>
      <c r="G99" s="168">
        <f>SUM(G8:G98)</f>
        <v>34084.97</v>
      </c>
      <c r="H99" s="160"/>
      <c r="I99" s="303"/>
      <c r="J99" s="146"/>
      <c r="K99" s="116" t="s">
        <v>201</v>
      </c>
      <c r="L99" s="116"/>
      <c r="M99" s="163">
        <f t="shared" ref="M99:AE99" si="4">SUM(M8:M98)</f>
        <v>8281.3799999999992</v>
      </c>
      <c r="N99" s="163">
        <f t="shared" si="4"/>
        <v>3785.08</v>
      </c>
      <c r="O99" s="308">
        <f t="shared" si="4"/>
        <v>103.65</v>
      </c>
      <c r="P99" s="166">
        <f t="shared" si="4"/>
        <v>0</v>
      </c>
      <c r="Q99" s="163">
        <f t="shared" si="4"/>
        <v>394.55</v>
      </c>
      <c r="R99" s="163">
        <f t="shared" si="4"/>
        <v>294.88</v>
      </c>
      <c r="S99" s="163">
        <f t="shared" si="4"/>
        <v>160</v>
      </c>
      <c r="T99" s="163">
        <f t="shared" si="4"/>
        <v>60</v>
      </c>
      <c r="U99" s="163">
        <f t="shared" si="4"/>
        <v>2367.15</v>
      </c>
      <c r="V99" s="163">
        <f t="shared" si="4"/>
        <v>585</v>
      </c>
      <c r="W99" s="163">
        <f t="shared" si="4"/>
        <v>0</v>
      </c>
      <c r="X99" s="326">
        <f t="shared" si="4"/>
        <v>339.59999999999997</v>
      </c>
      <c r="Y99" s="326">
        <f t="shared" si="4"/>
        <v>656.92999999999984</v>
      </c>
      <c r="Z99" s="326">
        <f t="shared" si="4"/>
        <v>658.51</v>
      </c>
      <c r="AA99" s="163">
        <f t="shared" si="4"/>
        <v>1300</v>
      </c>
      <c r="AB99" s="163">
        <f t="shared" si="4"/>
        <v>940.43999999999994</v>
      </c>
      <c r="AC99" s="163">
        <f t="shared" si="4"/>
        <v>25</v>
      </c>
      <c r="AD99" s="163">
        <f t="shared" si="4"/>
        <v>0</v>
      </c>
      <c r="AE99" s="188">
        <f t="shared" si="4"/>
        <v>19952.170000000006</v>
      </c>
      <c r="AJ99" s="108"/>
    </row>
    <row r="100" spans="1:36" ht="18" x14ac:dyDescent="0.35">
      <c r="A100" s="110"/>
      <c r="C100" s="256" t="s">
        <v>32</v>
      </c>
      <c r="D100" s="273"/>
      <c r="E100" s="258" t="s">
        <v>392</v>
      </c>
      <c r="F100" s="258" t="s">
        <v>393</v>
      </c>
      <c r="H100" s="160"/>
      <c r="M100" s="109">
        <f>+M99+N99</f>
        <v>12066.46</v>
      </c>
      <c r="P100" s="254"/>
      <c r="X100" s="326"/>
      <c r="Y100" s="326"/>
      <c r="Z100" s="326">
        <f>+Z99+Y99+X99</f>
        <v>1655.0399999999997</v>
      </c>
      <c r="AB100" s="109"/>
      <c r="AC100" s="109"/>
      <c r="AD100" s="108">
        <f>SUM(P99:AD99)</f>
        <v>7782.06</v>
      </c>
      <c r="AE100" s="274">
        <f>+G99-AE99</f>
        <v>14132.799999999996</v>
      </c>
      <c r="AF100" s="383" t="s">
        <v>387</v>
      </c>
      <c r="AG100" s="275"/>
      <c r="AH100" s="275"/>
      <c r="AI100" s="275"/>
      <c r="AJ100" s="376"/>
    </row>
    <row r="101" spans="1:36" ht="18.600000000000001" thickBot="1" x14ac:dyDescent="0.4">
      <c r="A101" s="110"/>
      <c r="C101" s="373"/>
      <c r="D101" s="273"/>
      <c r="H101" s="160"/>
      <c r="P101" s="254"/>
      <c r="AB101" s="109"/>
      <c r="AC101" s="109"/>
      <c r="AE101" s="276">
        <f>+'Savings Account Cash Book'!G26</f>
        <v>12973.840000000007</v>
      </c>
      <c r="AF101" s="384" t="s">
        <v>207</v>
      </c>
      <c r="AG101" s="277"/>
      <c r="AH101" s="277"/>
      <c r="AI101" s="277"/>
      <c r="AJ101" s="377"/>
    </row>
    <row r="102" spans="1:36" ht="18.600000000000001" thickBot="1" x14ac:dyDescent="0.4">
      <c r="A102" s="110"/>
      <c r="D102" s="273"/>
      <c r="H102" s="160"/>
      <c r="P102" s="254"/>
      <c r="AB102" s="109"/>
      <c r="AC102" s="109"/>
      <c r="AE102" s="199">
        <f>+AE101+AE100</f>
        <v>27106.640000000003</v>
      </c>
      <c r="AF102" s="385" t="s">
        <v>255</v>
      </c>
      <c r="AG102" s="278"/>
      <c r="AH102" s="278"/>
      <c r="AI102" s="278"/>
      <c r="AJ102" s="378"/>
    </row>
    <row r="103" spans="1:36" x14ac:dyDescent="0.3">
      <c r="A103" s="110"/>
      <c r="D103" s="273"/>
      <c r="H103" s="160"/>
      <c r="P103" s="254"/>
      <c r="AB103" s="109"/>
      <c r="AC103" s="109"/>
      <c r="AF103" s="386"/>
      <c r="AG103" s="192"/>
      <c r="AH103" s="192"/>
      <c r="AI103" s="192"/>
      <c r="AJ103" s="192"/>
    </row>
    <row r="104" spans="1:36" x14ac:dyDescent="0.3">
      <c r="A104" s="110"/>
      <c r="D104" s="273"/>
      <c r="H104" s="160"/>
      <c r="P104" s="254"/>
      <c r="AB104" s="109"/>
      <c r="AC104" s="109"/>
      <c r="AG104" s="192"/>
      <c r="AH104" s="192"/>
      <c r="AI104" s="192"/>
      <c r="AJ104" s="192"/>
    </row>
    <row r="105" spans="1:36" ht="18" x14ac:dyDescent="0.35">
      <c r="A105" s="110"/>
      <c r="D105" s="273"/>
      <c r="H105" s="160"/>
      <c r="P105" s="254"/>
      <c r="AB105" s="109"/>
      <c r="AC105" s="109"/>
      <c r="AE105" s="198"/>
      <c r="AF105" s="386"/>
      <c r="AG105" s="192"/>
      <c r="AH105" s="192"/>
      <c r="AI105" s="192"/>
      <c r="AJ105" s="192"/>
    </row>
    <row r="106" spans="1:36" x14ac:dyDescent="0.3">
      <c r="A106" s="110"/>
      <c r="D106" s="273"/>
      <c r="H106" s="160"/>
      <c r="P106" s="254"/>
      <c r="Y106" s="108"/>
      <c r="AB106" s="109"/>
      <c r="AC106" s="109"/>
      <c r="AD106" s="107"/>
      <c r="AE106" s="107"/>
      <c r="AF106" s="386"/>
      <c r="AG106" s="192"/>
      <c r="AH106" s="192"/>
      <c r="AI106" s="192"/>
      <c r="AJ106" s="192"/>
    </row>
    <row r="107" spans="1:36" x14ac:dyDescent="0.3">
      <c r="A107" s="110"/>
      <c r="D107" s="273"/>
      <c r="H107" s="160"/>
      <c r="P107" s="254"/>
    </row>
    <row r="108" spans="1:36" x14ac:dyDescent="0.3">
      <c r="A108" s="110"/>
      <c r="D108" s="273"/>
      <c r="H108" s="160"/>
      <c r="K108" s="189"/>
      <c r="L108" s="189"/>
      <c r="P108" s="254"/>
      <c r="X108" s="108"/>
      <c r="Y108" s="108"/>
      <c r="Z108" s="108"/>
      <c r="AA108" s="108"/>
      <c r="AE108" s="107"/>
      <c r="AG108" s="107"/>
      <c r="AH108" s="107"/>
      <c r="AI108" s="107"/>
    </row>
    <row r="109" spans="1:36" x14ac:dyDescent="0.3">
      <c r="A109" s="110"/>
      <c r="D109" s="273"/>
      <c r="H109" s="160"/>
      <c r="K109" s="189"/>
      <c r="L109" s="189"/>
      <c r="P109" s="254"/>
      <c r="X109" s="108"/>
      <c r="Y109" s="108"/>
      <c r="Z109" s="108"/>
      <c r="AA109" s="108"/>
      <c r="AE109" s="107"/>
      <c r="AG109" s="107"/>
      <c r="AH109" s="107"/>
      <c r="AI109" s="107"/>
    </row>
    <row r="110" spans="1:36" x14ac:dyDescent="0.3">
      <c r="A110" s="110"/>
      <c r="D110" s="273"/>
      <c r="H110" s="160"/>
      <c r="P110" s="254"/>
      <c r="X110" s="108"/>
      <c r="Y110" s="108"/>
      <c r="Z110" s="108"/>
      <c r="AA110" s="108"/>
      <c r="AE110" s="107"/>
      <c r="AG110" s="107"/>
      <c r="AH110" s="107"/>
      <c r="AI110" s="107"/>
    </row>
    <row r="111" spans="1:36" x14ac:dyDescent="0.3">
      <c r="A111" s="110"/>
      <c r="D111" s="273"/>
      <c r="H111" s="160"/>
      <c r="P111" s="254"/>
      <c r="X111" s="108"/>
      <c r="Y111" s="108"/>
      <c r="Z111" s="108"/>
      <c r="AA111" s="108"/>
      <c r="AE111" s="107"/>
      <c r="AG111" s="107"/>
      <c r="AH111" s="107"/>
      <c r="AI111" s="107"/>
    </row>
    <row r="112" spans="1:36" x14ac:dyDescent="0.3">
      <c r="A112" s="110"/>
      <c r="D112" s="273"/>
      <c r="H112" s="160"/>
      <c r="P112" s="254"/>
      <c r="X112" s="108"/>
      <c r="Y112" s="108"/>
      <c r="Z112" s="108"/>
      <c r="AA112" s="108"/>
      <c r="AE112" s="107"/>
      <c r="AG112" s="107"/>
      <c r="AH112" s="107"/>
      <c r="AI112" s="107"/>
    </row>
    <row r="113" spans="1:35" x14ac:dyDescent="0.3">
      <c r="A113" s="110"/>
      <c r="D113" s="273"/>
      <c r="H113" s="160"/>
      <c r="P113" s="254"/>
      <c r="X113" s="108"/>
      <c r="Y113" s="108"/>
      <c r="Z113" s="108"/>
      <c r="AA113" s="108"/>
      <c r="AE113" s="107"/>
      <c r="AG113" s="107"/>
      <c r="AH113" s="107"/>
      <c r="AI113" s="107"/>
    </row>
    <row r="114" spans="1:35" x14ac:dyDescent="0.3">
      <c r="A114" s="110"/>
      <c r="D114" s="273"/>
      <c r="H114" s="160"/>
      <c r="P114" s="254"/>
      <c r="X114" s="108"/>
      <c r="Y114" s="108"/>
      <c r="Z114" s="108"/>
      <c r="AA114" s="108"/>
      <c r="AE114" s="107"/>
      <c r="AG114" s="107"/>
      <c r="AH114" s="107"/>
      <c r="AI114" s="107"/>
    </row>
    <row r="115" spans="1:35" x14ac:dyDescent="0.3">
      <c r="A115" s="110"/>
      <c r="D115" s="273"/>
      <c r="H115" s="160"/>
      <c r="P115" s="254"/>
      <c r="X115" s="108"/>
      <c r="Y115" s="108"/>
      <c r="Z115" s="108"/>
      <c r="AA115" s="108"/>
      <c r="AE115" s="107"/>
      <c r="AG115" s="107"/>
      <c r="AH115" s="107"/>
      <c r="AI115" s="107"/>
    </row>
    <row r="116" spans="1:35" x14ac:dyDescent="0.3">
      <c r="A116" s="110"/>
      <c r="D116" s="273"/>
      <c r="H116" s="160"/>
      <c r="P116" s="254"/>
      <c r="X116" s="108"/>
      <c r="Y116" s="108"/>
      <c r="Z116" s="108"/>
      <c r="AA116" s="108"/>
      <c r="AE116" s="107"/>
      <c r="AG116" s="107"/>
      <c r="AH116" s="107"/>
      <c r="AI116" s="107"/>
    </row>
    <row r="117" spans="1:35" x14ac:dyDescent="0.3">
      <c r="A117" s="110"/>
      <c r="D117" s="273"/>
      <c r="H117" s="160"/>
      <c r="P117" s="254"/>
      <c r="X117" s="108"/>
      <c r="Y117" s="108"/>
      <c r="Z117" s="108"/>
      <c r="AA117" s="108"/>
      <c r="AE117" s="107"/>
      <c r="AG117" s="107"/>
      <c r="AH117" s="107"/>
      <c r="AI117" s="107"/>
    </row>
    <row r="118" spans="1:35" x14ac:dyDescent="0.3">
      <c r="A118" s="110"/>
      <c r="D118" s="273"/>
      <c r="H118" s="160"/>
      <c r="P118" s="254"/>
      <c r="X118" s="108"/>
      <c r="Y118" s="108"/>
      <c r="Z118" s="108"/>
      <c r="AA118" s="108"/>
      <c r="AE118" s="107"/>
      <c r="AG118" s="107"/>
      <c r="AH118" s="107"/>
      <c r="AI118" s="107"/>
    </row>
    <row r="119" spans="1:35" ht="14.4" x14ac:dyDescent="0.3">
      <c r="A119" s="221"/>
      <c r="B119" s="221"/>
      <c r="C119" s="260"/>
      <c r="D119" s="260"/>
      <c r="E119" s="260"/>
      <c r="H119" s="160"/>
      <c r="P119" s="254"/>
      <c r="X119" s="108"/>
      <c r="Y119" s="108"/>
      <c r="Z119" s="108"/>
      <c r="AA119" s="108"/>
      <c r="AE119" s="107"/>
      <c r="AG119" s="107"/>
      <c r="AH119" s="107"/>
      <c r="AI119" s="107"/>
    </row>
    <row r="120" spans="1:35" ht="14.4" x14ac:dyDescent="0.3">
      <c r="A120" s="221"/>
      <c r="B120" s="221"/>
      <c r="C120" s="260"/>
      <c r="D120" s="260"/>
      <c r="E120" s="260"/>
      <c r="H120" s="160"/>
      <c r="P120" s="254"/>
      <c r="X120" s="108"/>
      <c r="Y120" s="108"/>
      <c r="Z120" s="108"/>
      <c r="AA120" s="108"/>
      <c r="AE120" s="107"/>
      <c r="AG120" s="107"/>
      <c r="AH120" s="107"/>
      <c r="AI120" s="107"/>
    </row>
    <row r="121" spans="1:35" ht="14.4" x14ac:dyDescent="0.3">
      <c r="E121" s="260"/>
      <c r="H121" s="160"/>
      <c r="I121" s="297"/>
      <c r="J121" s="221"/>
      <c r="K121" s="221"/>
      <c r="L121" s="221"/>
      <c r="P121" s="254"/>
      <c r="X121" s="108"/>
      <c r="Y121" s="108"/>
      <c r="Z121" s="108"/>
      <c r="AA121" s="108"/>
      <c r="AE121" s="107"/>
      <c r="AG121" s="107"/>
      <c r="AH121" s="107"/>
      <c r="AI121" s="107"/>
    </row>
    <row r="122" spans="1:35" ht="14.4" x14ac:dyDescent="0.3">
      <c r="E122" s="260"/>
      <c r="H122" s="160"/>
      <c r="I122" s="297"/>
      <c r="J122" s="221"/>
      <c r="K122" s="221"/>
      <c r="L122" s="221"/>
      <c r="P122" s="254"/>
      <c r="X122" s="108"/>
      <c r="Y122" s="108"/>
      <c r="Z122" s="108"/>
      <c r="AA122" s="108"/>
      <c r="AE122" s="107"/>
      <c r="AG122" s="107"/>
      <c r="AH122" s="107"/>
      <c r="AI122" s="107"/>
    </row>
    <row r="123" spans="1:35" ht="14.4" x14ac:dyDescent="0.3">
      <c r="E123" s="260"/>
      <c r="H123" s="160"/>
      <c r="I123" s="297"/>
      <c r="J123" s="221"/>
      <c r="K123" s="221"/>
      <c r="L123" s="221"/>
      <c r="P123" s="254"/>
      <c r="X123" s="108"/>
      <c r="Y123" s="108"/>
      <c r="Z123" s="108"/>
      <c r="AA123" s="108"/>
      <c r="AE123" s="107"/>
      <c r="AG123" s="107"/>
      <c r="AH123" s="107"/>
      <c r="AI123" s="107"/>
    </row>
    <row r="124" spans="1:35" ht="14.4" x14ac:dyDescent="0.3">
      <c r="E124" s="260"/>
      <c r="H124" s="160"/>
      <c r="I124" s="297"/>
      <c r="J124" s="221"/>
      <c r="K124" s="221"/>
      <c r="L124" s="221"/>
      <c r="P124" s="254"/>
      <c r="X124" s="108"/>
      <c r="Y124" s="108"/>
      <c r="Z124" s="108"/>
      <c r="AA124" s="108"/>
      <c r="AE124" s="107"/>
      <c r="AG124" s="107"/>
      <c r="AH124" s="107"/>
      <c r="AI124" s="107"/>
    </row>
    <row r="125" spans="1:35" ht="14.4" x14ac:dyDescent="0.3">
      <c r="A125" s="185"/>
      <c r="B125" s="221"/>
      <c r="C125" s="260"/>
      <c r="D125" s="260"/>
      <c r="E125" s="260"/>
      <c r="H125" s="160"/>
      <c r="I125" s="297"/>
      <c r="J125" s="221"/>
      <c r="K125" s="221"/>
      <c r="L125" s="221"/>
      <c r="P125" s="254"/>
      <c r="X125" s="108"/>
      <c r="Y125" s="108"/>
      <c r="Z125" s="108"/>
      <c r="AA125" s="108"/>
      <c r="AE125" s="107"/>
      <c r="AG125" s="107"/>
      <c r="AH125" s="107"/>
      <c r="AI125" s="107"/>
    </row>
    <row r="126" spans="1:35" ht="14.4" x14ac:dyDescent="0.3">
      <c r="A126" s="185"/>
      <c r="B126" s="221"/>
      <c r="C126" s="260"/>
      <c r="D126" s="260"/>
      <c r="E126" s="260"/>
      <c r="H126" s="160"/>
      <c r="I126" s="297"/>
      <c r="J126" s="221"/>
      <c r="K126" s="221"/>
      <c r="L126" s="221"/>
      <c r="P126" s="254"/>
      <c r="X126" s="108"/>
      <c r="Y126" s="108"/>
      <c r="Z126" s="108"/>
      <c r="AA126" s="108"/>
      <c r="AE126" s="107"/>
      <c r="AG126" s="107"/>
      <c r="AH126" s="107"/>
      <c r="AI126" s="107"/>
    </row>
    <row r="127" spans="1:35" ht="14.4" x14ac:dyDescent="0.3">
      <c r="A127" s="185"/>
      <c r="B127" s="221"/>
      <c r="C127" s="260"/>
      <c r="D127" s="260"/>
      <c r="E127" s="260"/>
      <c r="H127" s="160"/>
      <c r="I127" s="297"/>
      <c r="J127" s="221"/>
      <c r="K127" s="221"/>
      <c r="L127" s="221"/>
      <c r="P127" s="254"/>
      <c r="X127" s="108"/>
      <c r="Y127" s="108"/>
      <c r="Z127" s="108"/>
      <c r="AA127" s="108"/>
      <c r="AE127" s="107"/>
      <c r="AG127" s="107"/>
      <c r="AH127" s="107"/>
      <c r="AI127" s="107"/>
    </row>
    <row r="128" spans="1:35" ht="14.4" x14ac:dyDescent="0.3">
      <c r="A128" s="185"/>
      <c r="B128" s="221"/>
      <c r="C128" s="260"/>
      <c r="D128" s="260"/>
      <c r="E128" s="260"/>
      <c r="H128" s="160"/>
      <c r="I128" s="297"/>
      <c r="J128" s="221"/>
      <c r="K128" s="221"/>
      <c r="L128" s="221"/>
      <c r="P128" s="254"/>
    </row>
    <row r="129" spans="5:16" ht="14.4" x14ac:dyDescent="0.3">
      <c r="E129" s="260"/>
      <c r="H129" s="160"/>
      <c r="I129" s="297"/>
      <c r="J129" s="221"/>
      <c r="K129" s="221"/>
      <c r="L129" s="221"/>
      <c r="P129" s="254"/>
    </row>
    <row r="130" spans="5:16" ht="14.4" x14ac:dyDescent="0.3">
      <c r="E130" s="260"/>
      <c r="H130" s="160"/>
      <c r="I130" s="297"/>
      <c r="J130" s="221"/>
      <c r="K130" s="221"/>
      <c r="L130" s="221"/>
      <c r="P130" s="254"/>
    </row>
    <row r="131" spans="5:16" ht="14.4" x14ac:dyDescent="0.3">
      <c r="E131" s="260"/>
      <c r="H131" s="160"/>
      <c r="I131" s="297"/>
      <c r="J131" s="221"/>
      <c r="K131" s="221"/>
      <c r="L131" s="221"/>
      <c r="P131" s="254"/>
    </row>
    <row r="132" spans="5:16" ht="14.4" x14ac:dyDescent="0.3">
      <c r="E132" s="260"/>
      <c r="H132" s="160"/>
      <c r="I132" s="297"/>
      <c r="J132" s="221"/>
      <c r="K132" s="221"/>
      <c r="L132" s="221"/>
      <c r="P132" s="254"/>
    </row>
    <row r="133" spans="5:16" ht="14.4" x14ac:dyDescent="0.3">
      <c r="E133" s="260"/>
      <c r="H133" s="160"/>
      <c r="I133" s="297"/>
      <c r="J133" s="221"/>
      <c r="K133" s="221"/>
      <c r="L133" s="221"/>
      <c r="P133" s="254"/>
    </row>
    <row r="134" spans="5:16" ht="14.4" x14ac:dyDescent="0.3">
      <c r="E134" s="260"/>
      <c r="H134" s="160"/>
      <c r="I134" s="297"/>
      <c r="J134" s="221"/>
      <c r="K134" s="221"/>
      <c r="L134" s="221"/>
      <c r="P134" s="254"/>
    </row>
    <row r="135" spans="5:16" ht="14.4" x14ac:dyDescent="0.3">
      <c r="E135" s="260"/>
      <c r="H135" s="160"/>
      <c r="I135" s="297"/>
      <c r="J135" s="221"/>
      <c r="K135" s="221"/>
      <c r="L135" s="221"/>
      <c r="P135" s="254"/>
    </row>
    <row r="136" spans="5:16" ht="14.4" x14ac:dyDescent="0.3">
      <c r="E136" s="260"/>
      <c r="H136" s="160"/>
      <c r="I136" s="297"/>
      <c r="J136" s="221"/>
      <c r="K136" s="221"/>
      <c r="L136" s="221"/>
      <c r="P136" s="254"/>
    </row>
    <row r="137" spans="5:16" ht="14.4" x14ac:dyDescent="0.3">
      <c r="E137" s="260"/>
      <c r="H137" s="160"/>
      <c r="I137" s="297"/>
      <c r="J137" s="221"/>
      <c r="K137" s="221"/>
      <c r="L137" s="221"/>
      <c r="P137" s="254"/>
    </row>
    <row r="138" spans="5:16" ht="14.4" x14ac:dyDescent="0.3">
      <c r="E138" s="260"/>
      <c r="H138" s="160"/>
      <c r="I138" s="297"/>
      <c r="J138" s="221"/>
      <c r="K138" s="221"/>
      <c r="L138" s="221"/>
      <c r="P138" s="254"/>
    </row>
    <row r="139" spans="5:16" ht="14.4" x14ac:dyDescent="0.3">
      <c r="E139" s="260"/>
      <c r="H139" s="160"/>
      <c r="I139" s="297"/>
      <c r="J139" s="221"/>
      <c r="K139" s="221"/>
      <c r="L139" s="221"/>
      <c r="P139" s="254"/>
    </row>
    <row r="140" spans="5:16" ht="14.4" x14ac:dyDescent="0.3">
      <c r="E140" s="260"/>
      <c r="H140" s="160"/>
      <c r="I140" s="297"/>
      <c r="J140" s="221"/>
      <c r="K140" s="221"/>
      <c r="L140" s="221"/>
      <c r="P140" s="254"/>
    </row>
    <row r="141" spans="5:16" ht="14.4" x14ac:dyDescent="0.3">
      <c r="E141" s="260"/>
      <c r="H141" s="160"/>
      <c r="I141" s="297"/>
      <c r="J141" s="221"/>
      <c r="K141" s="221"/>
      <c r="L141" s="221"/>
      <c r="P141" s="254"/>
    </row>
    <row r="142" spans="5:16" ht="14.4" x14ac:dyDescent="0.3">
      <c r="E142" s="260"/>
      <c r="H142" s="160"/>
      <c r="I142" s="297"/>
      <c r="J142" s="221"/>
      <c r="K142" s="221"/>
      <c r="L142" s="221"/>
      <c r="P142" s="254"/>
    </row>
    <row r="143" spans="5:16" ht="14.4" x14ac:dyDescent="0.3">
      <c r="E143" s="260"/>
      <c r="H143" s="160"/>
      <c r="I143" s="297"/>
      <c r="J143" s="221"/>
      <c r="K143" s="221"/>
      <c r="L143" s="221"/>
      <c r="P143" s="254"/>
    </row>
    <row r="144" spans="5:16" ht="14.4" x14ac:dyDescent="0.3">
      <c r="E144" s="260"/>
      <c r="H144" s="160"/>
      <c r="I144" s="297"/>
      <c r="J144" s="221"/>
      <c r="K144" s="221"/>
      <c r="L144" s="221"/>
      <c r="P144" s="254"/>
    </row>
    <row r="145" spans="5:16" ht="14.4" x14ac:dyDescent="0.3">
      <c r="E145" s="260"/>
      <c r="H145" s="160"/>
      <c r="I145" s="297"/>
      <c r="J145" s="221"/>
      <c r="K145" s="221"/>
      <c r="L145" s="221"/>
      <c r="P145" s="254"/>
    </row>
    <row r="146" spans="5:16" ht="14.4" x14ac:dyDescent="0.3">
      <c r="E146" s="260"/>
      <c r="H146" s="160"/>
      <c r="I146" s="297"/>
      <c r="J146" s="221"/>
      <c r="K146" s="221"/>
      <c r="L146" s="221"/>
      <c r="P146" s="254"/>
    </row>
    <row r="147" spans="5:16" ht="14.4" x14ac:dyDescent="0.3">
      <c r="E147" s="260"/>
      <c r="H147" s="160"/>
      <c r="I147" s="297"/>
      <c r="J147" s="221"/>
      <c r="K147" s="221"/>
      <c r="L147" s="221"/>
      <c r="P147" s="254"/>
    </row>
    <row r="148" spans="5:16" ht="14.4" x14ac:dyDescent="0.3">
      <c r="E148" s="260"/>
      <c r="H148" s="160"/>
      <c r="I148" s="297"/>
      <c r="J148" s="221"/>
      <c r="K148" s="221"/>
      <c r="L148" s="221"/>
      <c r="P148" s="254"/>
    </row>
    <row r="149" spans="5:16" ht="14.4" x14ac:dyDescent="0.3">
      <c r="E149" s="260"/>
      <c r="H149" s="160"/>
      <c r="I149" s="297"/>
      <c r="J149" s="221"/>
      <c r="K149" s="221"/>
      <c r="L149" s="221"/>
      <c r="P149" s="254"/>
    </row>
    <row r="150" spans="5:16" ht="14.4" x14ac:dyDescent="0.3">
      <c r="E150" s="260"/>
      <c r="H150" s="160"/>
      <c r="I150" s="297"/>
      <c r="J150" s="221"/>
      <c r="K150" s="221"/>
      <c r="L150" s="221"/>
      <c r="P150" s="254"/>
    </row>
    <row r="151" spans="5:16" ht="14.4" x14ac:dyDescent="0.3">
      <c r="E151" s="260"/>
      <c r="H151" s="160"/>
      <c r="I151" s="297"/>
      <c r="J151" s="221"/>
      <c r="K151" s="221"/>
      <c r="L151" s="221"/>
      <c r="P151" s="254"/>
    </row>
    <row r="152" spans="5:16" ht="14.4" x14ac:dyDescent="0.3">
      <c r="E152" s="260"/>
      <c r="H152" s="160"/>
      <c r="I152" s="297"/>
      <c r="J152" s="221"/>
      <c r="K152" s="221"/>
      <c r="L152" s="221"/>
      <c r="P152" s="254"/>
    </row>
    <row r="153" spans="5:16" ht="14.4" x14ac:dyDescent="0.3">
      <c r="E153" s="260"/>
      <c r="H153" s="160"/>
      <c r="I153" s="297"/>
      <c r="J153" s="221"/>
      <c r="K153" s="221"/>
      <c r="L153" s="221"/>
      <c r="P153" s="254"/>
    </row>
    <row r="154" spans="5:16" ht="14.4" x14ac:dyDescent="0.3">
      <c r="E154" s="260"/>
      <c r="H154" s="160"/>
      <c r="I154" s="297"/>
      <c r="J154" s="221"/>
      <c r="K154" s="221"/>
      <c r="L154" s="221"/>
      <c r="P154" s="254"/>
    </row>
    <row r="155" spans="5:16" ht="14.4" x14ac:dyDescent="0.3">
      <c r="E155" s="260"/>
      <c r="H155" s="160"/>
      <c r="I155" s="297"/>
      <c r="J155" s="221"/>
      <c r="K155" s="221"/>
      <c r="L155" s="221"/>
      <c r="P155" s="254"/>
    </row>
    <row r="156" spans="5:16" ht="14.4" x14ac:dyDescent="0.3">
      <c r="E156" s="260"/>
      <c r="H156" s="160"/>
      <c r="I156" s="297"/>
      <c r="J156" s="221"/>
      <c r="K156" s="221"/>
      <c r="L156" s="221"/>
      <c r="P156" s="254"/>
    </row>
    <row r="157" spans="5:16" ht="14.4" x14ac:dyDescent="0.3">
      <c r="E157" s="260"/>
      <c r="H157" s="160"/>
      <c r="I157" s="297"/>
      <c r="J157" s="221"/>
      <c r="K157" s="221"/>
      <c r="L157" s="221"/>
      <c r="P157" s="254"/>
    </row>
    <row r="158" spans="5:16" ht="14.4" x14ac:dyDescent="0.3">
      <c r="E158" s="260"/>
      <c r="H158" s="160"/>
      <c r="I158" s="297"/>
      <c r="J158" s="221"/>
      <c r="K158" s="221"/>
      <c r="L158" s="221"/>
      <c r="P158" s="254"/>
    </row>
    <row r="159" spans="5:16" ht="14.4" x14ac:dyDescent="0.3">
      <c r="E159" s="260"/>
      <c r="H159" s="160"/>
      <c r="I159" s="297"/>
      <c r="J159" s="221"/>
      <c r="K159" s="221"/>
      <c r="L159" s="221"/>
      <c r="P159" s="254"/>
    </row>
    <row r="160" spans="5:16" ht="14.4" x14ac:dyDescent="0.3">
      <c r="E160" s="260"/>
      <c r="H160" s="160"/>
      <c r="I160" s="297"/>
      <c r="J160" s="221"/>
      <c r="K160" s="221"/>
      <c r="L160" s="221"/>
      <c r="P160" s="254"/>
    </row>
    <row r="161" spans="1:16" ht="14.4" x14ac:dyDescent="0.3">
      <c r="E161" s="260"/>
      <c r="H161" s="160"/>
      <c r="I161" s="297"/>
      <c r="J161" s="221"/>
      <c r="K161" s="221"/>
      <c r="L161" s="221"/>
      <c r="P161" s="254"/>
    </row>
    <row r="162" spans="1:16" ht="14.4" x14ac:dyDescent="0.3">
      <c r="E162" s="260"/>
      <c r="H162" s="160"/>
      <c r="I162" s="297"/>
      <c r="J162" s="221"/>
      <c r="K162" s="221"/>
      <c r="L162" s="221"/>
      <c r="P162" s="254"/>
    </row>
    <row r="163" spans="1:16" ht="14.4" x14ac:dyDescent="0.3">
      <c r="E163" s="260"/>
      <c r="H163" s="160"/>
      <c r="I163" s="297"/>
      <c r="J163" s="221"/>
      <c r="K163" s="221"/>
      <c r="L163" s="221"/>
      <c r="P163" s="254"/>
    </row>
    <row r="164" spans="1:16" ht="14.4" x14ac:dyDescent="0.3">
      <c r="E164" s="260"/>
      <c r="H164" s="160"/>
      <c r="I164" s="297"/>
      <c r="J164" s="221"/>
      <c r="K164" s="221"/>
      <c r="L164" s="221"/>
      <c r="P164" s="254"/>
    </row>
    <row r="165" spans="1:16" ht="14.4" x14ac:dyDescent="0.3">
      <c r="E165" s="260"/>
      <c r="H165" s="160"/>
      <c r="I165" s="297"/>
      <c r="J165" s="221"/>
      <c r="K165" s="221"/>
      <c r="L165" s="221"/>
      <c r="P165" s="254"/>
    </row>
    <row r="166" spans="1:16" ht="14.4" x14ac:dyDescent="0.3">
      <c r="E166" s="260"/>
      <c r="H166" s="160"/>
      <c r="I166" s="297"/>
      <c r="J166" s="221"/>
      <c r="K166" s="221"/>
      <c r="L166" s="221"/>
      <c r="P166" s="254"/>
    </row>
    <row r="167" spans="1:16" ht="14.4" x14ac:dyDescent="0.3">
      <c r="A167" s="185">
        <v>44495</v>
      </c>
      <c r="B167" s="221" t="s">
        <v>296</v>
      </c>
      <c r="C167" s="260" t="s">
        <v>297</v>
      </c>
      <c r="D167" s="260">
        <v>7425.7</v>
      </c>
      <c r="E167" s="260"/>
      <c r="H167" s="160"/>
      <c r="I167" s="297"/>
      <c r="J167" s="221"/>
      <c r="K167" s="221"/>
      <c r="L167" s="221"/>
      <c r="P167" s="254"/>
    </row>
    <row r="168" spans="1:16" ht="14.4" x14ac:dyDescent="0.3">
      <c r="E168" s="260"/>
      <c r="H168" s="160"/>
      <c r="I168" s="297"/>
      <c r="J168" s="221"/>
      <c r="K168" s="221"/>
      <c r="L168" s="221"/>
      <c r="P168" s="254"/>
    </row>
    <row r="169" spans="1:16" ht="14.4" x14ac:dyDescent="0.3">
      <c r="E169" s="260"/>
      <c r="H169" s="160"/>
      <c r="I169" s="297"/>
      <c r="J169" s="221"/>
      <c r="K169" s="221"/>
      <c r="L169" s="221"/>
      <c r="P169" s="254"/>
    </row>
    <row r="170" spans="1:16" ht="14.4" x14ac:dyDescent="0.3">
      <c r="E170" s="260"/>
      <c r="H170" s="160"/>
      <c r="I170" s="297"/>
      <c r="J170" s="221"/>
      <c r="K170" s="221"/>
      <c r="L170" s="221"/>
      <c r="P170" s="254"/>
    </row>
    <row r="171" spans="1:16" ht="14.4" x14ac:dyDescent="0.3">
      <c r="E171" s="260"/>
      <c r="H171" s="160"/>
      <c r="I171" s="297"/>
      <c r="J171" s="221"/>
      <c r="K171" s="221"/>
      <c r="L171" s="221"/>
      <c r="P171" s="254"/>
    </row>
    <row r="172" spans="1:16" ht="14.4" x14ac:dyDescent="0.3">
      <c r="E172" s="260"/>
      <c r="H172" s="160"/>
      <c r="I172" s="297"/>
      <c r="J172" s="221"/>
      <c r="K172" s="221"/>
      <c r="L172" s="221"/>
      <c r="P172" s="254"/>
    </row>
    <row r="173" spans="1:16" ht="14.4" x14ac:dyDescent="0.3">
      <c r="E173" s="260"/>
      <c r="H173" s="160"/>
      <c r="I173" s="297"/>
      <c r="J173" s="221"/>
      <c r="K173" s="221"/>
      <c r="L173" s="221"/>
      <c r="P173" s="254"/>
    </row>
    <row r="174" spans="1:16" ht="14.4" x14ac:dyDescent="0.3">
      <c r="E174" s="260"/>
      <c r="H174" s="160"/>
      <c r="I174" s="297"/>
      <c r="J174" s="221"/>
      <c r="K174" s="221"/>
      <c r="L174" s="221"/>
      <c r="P174" s="254"/>
    </row>
    <row r="175" spans="1:16" ht="14.4" x14ac:dyDescent="0.3">
      <c r="E175" s="260"/>
      <c r="H175" s="160"/>
      <c r="I175" s="297"/>
      <c r="J175" s="221"/>
      <c r="K175" s="221"/>
      <c r="L175" s="221"/>
      <c r="P175" s="254"/>
    </row>
    <row r="176" spans="1:16" ht="14.4" x14ac:dyDescent="0.3">
      <c r="E176" s="260"/>
      <c r="H176" s="160"/>
      <c r="I176" s="297"/>
      <c r="J176" s="221"/>
      <c r="K176" s="221"/>
      <c r="L176" s="221"/>
      <c r="P176" s="254"/>
    </row>
    <row r="177" spans="1:16" ht="14.4" x14ac:dyDescent="0.3">
      <c r="E177" s="260"/>
      <c r="H177" s="160"/>
      <c r="I177" s="297"/>
      <c r="J177" s="221"/>
      <c r="K177" s="221"/>
      <c r="L177" s="221"/>
      <c r="P177" s="254"/>
    </row>
    <row r="178" spans="1:16" ht="14.4" x14ac:dyDescent="0.3">
      <c r="E178" s="260"/>
      <c r="H178" s="160"/>
      <c r="I178" s="297"/>
      <c r="J178" s="221"/>
      <c r="K178" s="221"/>
      <c r="L178" s="221"/>
      <c r="P178" s="254"/>
    </row>
    <row r="179" spans="1:16" ht="14.4" x14ac:dyDescent="0.3">
      <c r="E179" s="260"/>
      <c r="H179" s="160"/>
      <c r="I179" s="297"/>
      <c r="J179" s="221"/>
      <c r="K179" s="221"/>
      <c r="L179" s="221"/>
      <c r="P179" s="254"/>
    </row>
    <row r="180" spans="1:16" ht="14.4" x14ac:dyDescent="0.3">
      <c r="E180" s="260"/>
      <c r="H180" s="160"/>
      <c r="P180" s="254"/>
    </row>
    <row r="181" spans="1:16" ht="14.4" x14ac:dyDescent="0.3">
      <c r="E181" s="260"/>
      <c r="H181" s="160"/>
      <c r="P181" s="254"/>
    </row>
    <row r="182" spans="1:16" ht="14.4" x14ac:dyDescent="0.3">
      <c r="E182" s="260"/>
      <c r="H182" s="160"/>
      <c r="P182" s="254"/>
    </row>
    <row r="183" spans="1:16" ht="14.4" x14ac:dyDescent="0.3">
      <c r="E183" s="260"/>
      <c r="H183" s="160"/>
      <c r="P183" s="254"/>
    </row>
    <row r="184" spans="1:16" x14ac:dyDescent="0.3">
      <c r="A184" s="110"/>
      <c r="D184" s="273"/>
      <c r="H184" s="160"/>
      <c r="P184" s="254"/>
    </row>
    <row r="185" spans="1:16" x14ac:dyDescent="0.3">
      <c r="A185" s="110"/>
      <c r="D185" s="273"/>
      <c r="H185" s="160"/>
      <c r="P185" s="254"/>
    </row>
    <row r="186" spans="1:16" x14ac:dyDescent="0.3">
      <c r="A186" s="110"/>
      <c r="D186" s="273"/>
      <c r="H186" s="160"/>
      <c r="P186" s="254"/>
    </row>
    <row r="187" spans="1:16" x14ac:dyDescent="0.3">
      <c r="A187" s="110"/>
      <c r="D187" s="273"/>
      <c r="H187" s="160"/>
      <c r="P187" s="254"/>
    </row>
    <row r="188" spans="1:16" x14ac:dyDescent="0.3">
      <c r="A188" s="110"/>
      <c r="D188" s="273"/>
      <c r="H188" s="160"/>
      <c r="P188" s="254"/>
    </row>
    <row r="189" spans="1:16" x14ac:dyDescent="0.3">
      <c r="A189" s="110"/>
      <c r="D189" s="273"/>
      <c r="H189" s="160"/>
      <c r="P189" s="254"/>
    </row>
    <row r="190" spans="1:16" x14ac:dyDescent="0.3">
      <c r="A190" s="110"/>
      <c r="D190" s="273"/>
      <c r="H190" s="160"/>
      <c r="P190" s="254"/>
    </row>
    <row r="191" spans="1:16" x14ac:dyDescent="0.3">
      <c r="A191" s="110"/>
      <c r="D191" s="273"/>
      <c r="H191" s="160"/>
      <c r="P191" s="254"/>
    </row>
    <row r="192" spans="1:16" x14ac:dyDescent="0.3">
      <c r="A192" s="110"/>
      <c r="D192" s="273"/>
      <c r="H192" s="160"/>
      <c r="P192" s="254"/>
    </row>
    <row r="193" spans="1:16" x14ac:dyDescent="0.3">
      <c r="A193" s="110"/>
      <c r="D193" s="273"/>
      <c r="H193" s="160"/>
      <c r="P193" s="254"/>
    </row>
    <row r="194" spans="1:16" x14ac:dyDescent="0.3">
      <c r="A194" s="110"/>
      <c r="D194" s="273"/>
      <c r="H194" s="160"/>
      <c r="P194" s="254"/>
    </row>
    <row r="195" spans="1:16" x14ac:dyDescent="0.3">
      <c r="A195" s="110"/>
      <c r="D195" s="273"/>
      <c r="H195" s="160"/>
      <c r="P195" s="254"/>
    </row>
    <row r="196" spans="1:16" x14ac:dyDescent="0.3">
      <c r="A196" s="110"/>
      <c r="D196" s="273"/>
      <c r="H196" s="160"/>
      <c r="P196" s="254"/>
    </row>
    <row r="197" spans="1:16" x14ac:dyDescent="0.3">
      <c r="A197" s="110"/>
      <c r="D197" s="273"/>
      <c r="H197" s="160"/>
      <c r="P197" s="254"/>
    </row>
    <row r="198" spans="1:16" x14ac:dyDescent="0.3">
      <c r="A198" s="110"/>
      <c r="D198" s="273"/>
      <c r="H198" s="160"/>
      <c r="P198" s="254"/>
    </row>
    <row r="199" spans="1:16" x14ac:dyDescent="0.3">
      <c r="A199" s="110"/>
      <c r="D199" s="273"/>
      <c r="H199" s="160"/>
      <c r="P199" s="254"/>
    </row>
    <row r="200" spans="1:16" x14ac:dyDescent="0.3">
      <c r="A200" s="110"/>
      <c r="D200" s="273"/>
      <c r="H200" s="160"/>
      <c r="P200" s="254"/>
    </row>
    <row r="201" spans="1:16" x14ac:dyDescent="0.3">
      <c r="A201" s="110"/>
      <c r="D201" s="273"/>
      <c r="H201" s="160"/>
      <c r="P201" s="254"/>
    </row>
    <row r="202" spans="1:16" x14ac:dyDescent="0.3">
      <c r="A202" s="110"/>
      <c r="D202" s="273"/>
      <c r="H202" s="160"/>
      <c r="P202" s="254"/>
    </row>
    <row r="203" spans="1:16" x14ac:dyDescent="0.3">
      <c r="A203" s="110"/>
      <c r="D203" s="273"/>
      <c r="H203" s="160"/>
      <c r="P203" s="254"/>
    </row>
    <row r="204" spans="1:16" x14ac:dyDescent="0.3">
      <c r="A204" s="110"/>
      <c r="D204" s="273"/>
      <c r="H204" s="160"/>
      <c r="P204" s="254"/>
    </row>
    <row r="205" spans="1:16" x14ac:dyDescent="0.3">
      <c r="A205" s="110"/>
      <c r="D205" s="273"/>
      <c r="H205" s="160"/>
      <c r="P205" s="254"/>
    </row>
    <row r="206" spans="1:16" x14ac:dyDescent="0.3">
      <c r="A206" s="110"/>
      <c r="D206" s="273"/>
      <c r="H206" s="160"/>
      <c r="P206" s="254"/>
    </row>
    <row r="207" spans="1:16" x14ac:dyDescent="0.3">
      <c r="A207" s="110"/>
      <c r="D207" s="273"/>
      <c r="H207" s="160"/>
      <c r="P207" s="254"/>
    </row>
    <row r="208" spans="1:16" x14ac:dyDescent="0.3">
      <c r="A208" s="110"/>
      <c r="D208" s="273"/>
      <c r="H208" s="160"/>
      <c r="P208" s="254"/>
    </row>
    <row r="209" spans="1:16" x14ac:dyDescent="0.3">
      <c r="A209" s="110"/>
      <c r="D209" s="273"/>
      <c r="H209" s="160"/>
      <c r="P209" s="254"/>
    </row>
    <row r="210" spans="1:16" x14ac:dyDescent="0.3">
      <c r="A210" s="110"/>
      <c r="D210" s="273"/>
      <c r="H210" s="160"/>
      <c r="P210" s="254"/>
    </row>
    <row r="211" spans="1:16" x14ac:dyDescent="0.3">
      <c r="A211" s="110"/>
      <c r="D211" s="273"/>
      <c r="H211" s="160"/>
      <c r="P211" s="254"/>
    </row>
    <row r="212" spans="1:16" x14ac:dyDescent="0.3">
      <c r="A212" s="110"/>
      <c r="D212" s="273"/>
      <c r="H212" s="160"/>
      <c r="P212" s="254"/>
    </row>
    <row r="213" spans="1:16" x14ac:dyDescent="0.3">
      <c r="A213" s="110"/>
      <c r="D213" s="273"/>
      <c r="H213" s="160"/>
      <c r="P213" s="254"/>
    </row>
    <row r="214" spans="1:16" x14ac:dyDescent="0.3">
      <c r="A214" s="110"/>
      <c r="D214" s="273"/>
      <c r="H214" s="160"/>
      <c r="P214" s="254"/>
    </row>
    <row r="215" spans="1:16" x14ac:dyDescent="0.3">
      <c r="A215" s="110"/>
      <c r="D215" s="273"/>
      <c r="H215" s="160"/>
      <c r="P215" s="254"/>
    </row>
    <row r="216" spans="1:16" x14ac:dyDescent="0.3">
      <c r="A216" s="110"/>
      <c r="D216" s="273"/>
      <c r="H216" s="160"/>
      <c r="P216" s="254"/>
    </row>
    <row r="217" spans="1:16" x14ac:dyDescent="0.3">
      <c r="A217" s="110"/>
      <c r="D217" s="273"/>
      <c r="H217" s="160"/>
      <c r="P217" s="254"/>
    </row>
    <row r="218" spans="1:16" x14ac:dyDescent="0.3">
      <c r="A218" s="110"/>
      <c r="D218" s="273"/>
      <c r="H218" s="160"/>
      <c r="P218" s="254"/>
    </row>
    <row r="219" spans="1:16" x14ac:dyDescent="0.3">
      <c r="A219" s="110"/>
      <c r="D219" s="273"/>
      <c r="H219" s="160"/>
      <c r="P219" s="254"/>
    </row>
    <row r="220" spans="1:16" x14ac:dyDescent="0.3">
      <c r="A220" s="110"/>
      <c r="D220" s="273"/>
      <c r="H220" s="160"/>
      <c r="P220" s="254"/>
    </row>
    <row r="221" spans="1:16" x14ac:dyDescent="0.3">
      <c r="A221" s="110"/>
      <c r="D221" s="273"/>
      <c r="H221" s="160"/>
      <c r="P221" s="254"/>
    </row>
    <row r="222" spans="1:16" x14ac:dyDescent="0.3">
      <c r="A222" s="110"/>
      <c r="D222" s="273"/>
      <c r="H222" s="160"/>
      <c r="P222" s="254"/>
    </row>
    <row r="223" spans="1:16" x14ac:dyDescent="0.3">
      <c r="A223" s="110"/>
      <c r="D223" s="273"/>
      <c r="H223" s="160"/>
      <c r="P223" s="254"/>
    </row>
    <row r="224" spans="1:16" x14ac:dyDescent="0.3">
      <c r="A224" s="110"/>
      <c r="D224" s="273"/>
      <c r="H224" s="160"/>
      <c r="P224" s="254"/>
    </row>
    <row r="225" spans="1:16" x14ac:dyDescent="0.3">
      <c r="A225" s="110"/>
      <c r="D225" s="273"/>
      <c r="H225" s="160"/>
      <c r="P225" s="254"/>
    </row>
    <row r="226" spans="1:16" x14ac:dyDescent="0.3">
      <c r="A226" s="110"/>
      <c r="D226" s="273"/>
      <c r="H226" s="160"/>
      <c r="P226" s="254"/>
    </row>
    <row r="227" spans="1:16" x14ac:dyDescent="0.3">
      <c r="A227" s="110"/>
      <c r="D227" s="273"/>
      <c r="H227" s="160"/>
      <c r="P227" s="254"/>
    </row>
    <row r="228" spans="1:16" x14ac:dyDescent="0.3">
      <c r="A228" s="110"/>
      <c r="D228" s="273"/>
      <c r="H228" s="160"/>
      <c r="P228" s="254"/>
    </row>
    <row r="229" spans="1:16" x14ac:dyDescent="0.3">
      <c r="A229" s="110"/>
      <c r="D229" s="273"/>
      <c r="H229" s="160"/>
      <c r="P229" s="254"/>
    </row>
    <row r="230" spans="1:16" x14ac:dyDescent="0.3">
      <c r="A230" s="110"/>
      <c r="D230" s="273"/>
      <c r="H230" s="160"/>
      <c r="P230" s="254"/>
    </row>
    <row r="231" spans="1:16" x14ac:dyDescent="0.3">
      <c r="A231" s="110"/>
      <c r="D231" s="273"/>
      <c r="H231" s="160"/>
      <c r="P231" s="254"/>
    </row>
    <row r="232" spans="1:16" x14ac:dyDescent="0.3">
      <c r="A232" s="110"/>
      <c r="D232" s="273"/>
      <c r="H232" s="160"/>
      <c r="P232" s="254"/>
    </row>
    <row r="233" spans="1:16" x14ac:dyDescent="0.3">
      <c r="A233" s="110"/>
      <c r="D233" s="273"/>
      <c r="H233" s="160"/>
      <c r="P233" s="254"/>
    </row>
    <row r="234" spans="1:16" x14ac:dyDescent="0.3">
      <c r="A234" s="110"/>
      <c r="D234" s="273"/>
      <c r="H234" s="160"/>
      <c r="P234" s="254"/>
    </row>
    <row r="235" spans="1:16" x14ac:dyDescent="0.3">
      <c r="A235" s="110"/>
      <c r="D235" s="273"/>
      <c r="H235" s="160"/>
      <c r="P235" s="254"/>
    </row>
    <row r="236" spans="1:16" x14ac:dyDescent="0.3">
      <c r="A236" s="110"/>
      <c r="D236" s="273"/>
      <c r="H236" s="160"/>
      <c r="P236" s="254"/>
    </row>
    <row r="237" spans="1:16" x14ac:dyDescent="0.3">
      <c r="A237" s="110"/>
      <c r="D237" s="273"/>
      <c r="H237" s="160"/>
      <c r="P237" s="254"/>
    </row>
    <row r="238" spans="1:16" x14ac:dyDescent="0.3">
      <c r="A238" s="110"/>
      <c r="D238" s="273"/>
      <c r="H238" s="160"/>
      <c r="P238" s="254"/>
    </row>
    <row r="239" spans="1:16" x14ac:dyDescent="0.3">
      <c r="A239" s="110"/>
      <c r="D239" s="273"/>
      <c r="H239" s="160"/>
      <c r="P239" s="254"/>
    </row>
    <row r="240" spans="1:16" x14ac:dyDescent="0.3">
      <c r="A240" s="110"/>
      <c r="D240" s="273"/>
      <c r="H240" s="160"/>
      <c r="P240" s="254"/>
    </row>
    <row r="241" spans="1:16" x14ac:dyDescent="0.3">
      <c r="A241" s="110"/>
      <c r="D241" s="273"/>
      <c r="H241" s="160"/>
      <c r="P241" s="254"/>
    </row>
    <row r="242" spans="1:16" x14ac:dyDescent="0.3">
      <c r="A242" s="110"/>
      <c r="D242" s="273"/>
      <c r="H242" s="160"/>
      <c r="P242" s="254"/>
    </row>
    <row r="243" spans="1:16" x14ac:dyDescent="0.3">
      <c r="A243" s="110"/>
      <c r="D243" s="273"/>
      <c r="H243" s="160"/>
      <c r="P243" s="254"/>
    </row>
    <row r="244" spans="1:16" x14ac:dyDescent="0.3">
      <c r="A244" s="110"/>
      <c r="D244" s="273"/>
      <c r="H244" s="160"/>
      <c r="P244" s="254"/>
    </row>
    <row r="245" spans="1:16" x14ac:dyDescent="0.3">
      <c r="A245" s="110"/>
      <c r="D245" s="273"/>
      <c r="H245" s="160"/>
      <c r="P245" s="254"/>
    </row>
    <row r="246" spans="1:16" x14ac:dyDescent="0.3">
      <c r="A246" s="110"/>
      <c r="D246" s="273"/>
      <c r="H246" s="160"/>
      <c r="P246" s="254"/>
    </row>
    <row r="247" spans="1:16" x14ac:dyDescent="0.3">
      <c r="A247" s="110"/>
      <c r="D247" s="273"/>
      <c r="H247" s="160"/>
      <c r="P247" s="254"/>
    </row>
    <row r="248" spans="1:16" x14ac:dyDescent="0.3">
      <c r="A248" s="110"/>
      <c r="D248" s="273"/>
      <c r="H248" s="160"/>
      <c r="P248" s="254"/>
    </row>
    <row r="249" spans="1:16" x14ac:dyDescent="0.3">
      <c r="A249" s="110"/>
      <c r="D249" s="273"/>
      <c r="H249" s="160"/>
      <c r="P249" s="254"/>
    </row>
    <row r="250" spans="1:16" x14ac:dyDescent="0.3">
      <c r="A250" s="110"/>
      <c r="D250" s="273"/>
      <c r="H250" s="160"/>
      <c r="P250" s="254"/>
    </row>
    <row r="251" spans="1:16" x14ac:dyDescent="0.3">
      <c r="A251" s="110"/>
      <c r="D251" s="273"/>
      <c r="H251" s="160"/>
      <c r="P251" s="254"/>
    </row>
    <row r="252" spans="1:16" x14ac:dyDescent="0.3">
      <c r="A252" s="110"/>
      <c r="D252" s="273"/>
      <c r="H252" s="160"/>
      <c r="P252" s="254"/>
    </row>
    <row r="253" spans="1:16" x14ac:dyDescent="0.3">
      <c r="A253" s="110"/>
      <c r="D253" s="273"/>
      <c r="H253" s="160"/>
      <c r="P253" s="254"/>
    </row>
    <row r="254" spans="1:16" x14ac:dyDescent="0.3">
      <c r="A254" s="110"/>
      <c r="D254" s="273"/>
      <c r="H254" s="160"/>
      <c r="P254" s="254"/>
    </row>
    <row r="255" spans="1:16" x14ac:dyDescent="0.3">
      <c r="A255" s="110"/>
      <c r="D255" s="273"/>
      <c r="H255" s="160"/>
      <c r="P255" s="254"/>
    </row>
    <row r="256" spans="1:16" x14ac:dyDescent="0.3">
      <c r="A256" s="110"/>
      <c r="D256" s="273"/>
      <c r="H256" s="160"/>
      <c r="P256" s="254"/>
    </row>
    <row r="257" spans="1:16" x14ac:dyDescent="0.3">
      <c r="A257" s="110"/>
      <c r="D257" s="273"/>
      <c r="H257" s="160"/>
      <c r="P257" s="254"/>
    </row>
    <row r="258" spans="1:16" x14ac:dyDescent="0.3">
      <c r="A258" s="110"/>
      <c r="D258" s="273"/>
      <c r="H258" s="160"/>
      <c r="P258" s="254"/>
    </row>
    <row r="259" spans="1:16" x14ac:dyDescent="0.3">
      <c r="A259" s="110"/>
      <c r="D259" s="273"/>
      <c r="H259" s="160"/>
      <c r="P259" s="254"/>
    </row>
    <row r="260" spans="1:16" x14ac:dyDescent="0.3">
      <c r="A260" s="110"/>
      <c r="D260" s="273"/>
      <c r="H260" s="160"/>
      <c r="P260" s="254"/>
    </row>
    <row r="261" spans="1:16" x14ac:dyDescent="0.3">
      <c r="A261" s="110"/>
      <c r="D261" s="273"/>
      <c r="H261" s="160"/>
      <c r="P261" s="254"/>
    </row>
    <row r="262" spans="1:16" x14ac:dyDescent="0.3">
      <c r="A262" s="110"/>
      <c r="D262" s="273"/>
      <c r="H262" s="160"/>
      <c r="P262" s="254"/>
    </row>
    <row r="263" spans="1:16" x14ac:dyDescent="0.3">
      <c r="A263" s="110"/>
      <c r="D263" s="273"/>
      <c r="H263" s="160"/>
      <c r="P263" s="254"/>
    </row>
    <row r="264" spans="1:16" x14ac:dyDescent="0.3">
      <c r="A264" s="110"/>
      <c r="D264" s="273"/>
      <c r="H264" s="160"/>
      <c r="P264" s="254"/>
    </row>
    <row r="265" spans="1:16" x14ac:dyDescent="0.3">
      <c r="A265" s="110"/>
      <c r="D265" s="273"/>
      <c r="H265" s="160"/>
      <c r="P265" s="254"/>
    </row>
    <row r="266" spans="1:16" x14ac:dyDescent="0.3">
      <c r="A266" s="110"/>
      <c r="D266" s="273"/>
      <c r="H266" s="160"/>
      <c r="P266" s="254"/>
    </row>
    <row r="267" spans="1:16" x14ac:dyDescent="0.3">
      <c r="A267" s="110"/>
      <c r="D267" s="273"/>
      <c r="H267" s="160"/>
      <c r="P267" s="254"/>
    </row>
    <row r="268" spans="1:16" x14ac:dyDescent="0.3">
      <c r="A268" s="110"/>
      <c r="D268" s="273"/>
      <c r="H268" s="160"/>
      <c r="P268" s="254"/>
    </row>
    <row r="269" spans="1:16" x14ac:dyDescent="0.3">
      <c r="A269" s="110"/>
      <c r="D269" s="273"/>
      <c r="H269" s="160"/>
      <c r="P269" s="254"/>
    </row>
    <row r="270" spans="1:16" x14ac:dyDescent="0.3">
      <c r="A270" s="110"/>
      <c r="D270" s="273"/>
      <c r="H270" s="160"/>
      <c r="P270" s="254"/>
    </row>
    <row r="271" spans="1:16" x14ac:dyDescent="0.3">
      <c r="A271" s="110"/>
      <c r="D271" s="273"/>
      <c r="H271" s="160"/>
      <c r="P271" s="254"/>
    </row>
    <row r="272" spans="1:16" x14ac:dyDescent="0.3">
      <c r="A272" s="110"/>
      <c r="D272" s="273"/>
      <c r="H272" s="160"/>
      <c r="P272" s="254"/>
    </row>
    <row r="273" spans="1:16" x14ac:dyDescent="0.3">
      <c r="A273" s="110"/>
      <c r="D273" s="273"/>
      <c r="H273" s="160"/>
      <c r="P273" s="254"/>
    </row>
    <row r="274" spans="1:16" x14ac:dyDescent="0.3">
      <c r="A274" s="110"/>
      <c r="D274" s="273"/>
      <c r="H274" s="160"/>
      <c r="P274" s="254"/>
    </row>
    <row r="275" spans="1:16" x14ac:dyDescent="0.3">
      <c r="A275" s="110"/>
      <c r="D275" s="273"/>
      <c r="H275" s="160"/>
      <c r="P275" s="254"/>
    </row>
    <row r="276" spans="1:16" x14ac:dyDescent="0.3">
      <c r="A276" s="110"/>
      <c r="D276" s="273"/>
      <c r="H276" s="160"/>
      <c r="P276" s="254"/>
    </row>
    <row r="277" spans="1:16" x14ac:dyDescent="0.3">
      <c r="A277" s="110"/>
      <c r="D277" s="273"/>
      <c r="H277" s="160"/>
      <c r="P277" s="254"/>
    </row>
    <row r="278" spans="1:16" x14ac:dyDescent="0.3">
      <c r="A278" s="110"/>
      <c r="D278" s="273"/>
      <c r="H278" s="160"/>
      <c r="P278" s="254"/>
    </row>
    <row r="279" spans="1:16" x14ac:dyDescent="0.3">
      <c r="A279" s="110"/>
      <c r="D279" s="273"/>
      <c r="H279" s="160"/>
      <c r="P279" s="254"/>
    </row>
    <row r="280" spans="1:16" x14ac:dyDescent="0.3">
      <c r="A280" s="110"/>
      <c r="D280" s="273"/>
      <c r="H280" s="160"/>
      <c r="P280" s="254"/>
    </row>
    <row r="281" spans="1:16" x14ac:dyDescent="0.3">
      <c r="A281" s="110"/>
      <c r="D281" s="273"/>
      <c r="H281" s="160"/>
      <c r="P281" s="254"/>
    </row>
    <row r="282" spans="1:16" x14ac:dyDescent="0.3">
      <c r="A282" s="110"/>
      <c r="D282" s="273"/>
      <c r="H282" s="160"/>
      <c r="P282" s="254"/>
    </row>
    <row r="283" spans="1:16" x14ac:dyDescent="0.3">
      <c r="A283" s="110"/>
      <c r="D283" s="273"/>
      <c r="H283" s="160"/>
      <c r="P283" s="254"/>
    </row>
    <row r="284" spans="1:16" x14ac:dyDescent="0.3">
      <c r="A284" s="110"/>
      <c r="D284" s="273"/>
      <c r="H284" s="160"/>
      <c r="P284" s="254"/>
    </row>
    <row r="285" spans="1:16" x14ac:dyDescent="0.3">
      <c r="A285" s="110"/>
      <c r="D285" s="273"/>
      <c r="H285" s="160"/>
      <c r="P285" s="254"/>
    </row>
    <row r="286" spans="1:16" x14ac:dyDescent="0.3">
      <c r="A286" s="110"/>
      <c r="D286" s="273"/>
      <c r="H286" s="160"/>
      <c r="P286" s="254"/>
    </row>
    <row r="287" spans="1:16" x14ac:dyDescent="0.3">
      <c r="A287" s="110"/>
      <c r="D287" s="273"/>
      <c r="H287" s="160"/>
      <c r="P287" s="254"/>
    </row>
    <row r="288" spans="1:16" x14ac:dyDescent="0.3">
      <c r="A288" s="110"/>
      <c r="D288" s="273"/>
      <c r="H288" s="160"/>
      <c r="P288" s="254"/>
    </row>
    <row r="289" spans="1:16" x14ac:dyDescent="0.3">
      <c r="A289" s="110"/>
      <c r="D289" s="273"/>
      <c r="H289" s="160"/>
      <c r="P289" s="254"/>
    </row>
    <row r="290" spans="1:16" x14ac:dyDescent="0.3">
      <c r="A290" s="110"/>
      <c r="D290" s="273"/>
      <c r="H290" s="160"/>
      <c r="P290" s="254"/>
    </row>
    <row r="291" spans="1:16" x14ac:dyDescent="0.3">
      <c r="A291" s="110"/>
      <c r="D291" s="273"/>
      <c r="H291" s="160"/>
      <c r="P291" s="254"/>
    </row>
    <row r="292" spans="1:16" x14ac:dyDescent="0.3">
      <c r="A292" s="110"/>
      <c r="D292" s="273"/>
      <c r="H292" s="160"/>
      <c r="P292" s="254"/>
    </row>
    <row r="293" spans="1:16" x14ac:dyDescent="0.3">
      <c r="A293" s="110"/>
      <c r="D293" s="273"/>
      <c r="H293" s="160"/>
      <c r="P293" s="254"/>
    </row>
    <row r="294" spans="1:16" x14ac:dyDescent="0.3">
      <c r="A294" s="110"/>
      <c r="D294" s="273"/>
      <c r="H294" s="160"/>
      <c r="P294" s="254"/>
    </row>
    <row r="295" spans="1:16" x14ac:dyDescent="0.3">
      <c r="A295" s="110"/>
      <c r="D295" s="273"/>
      <c r="H295" s="160"/>
      <c r="P295" s="254"/>
    </row>
    <row r="296" spans="1:16" x14ac:dyDescent="0.3">
      <c r="A296" s="110"/>
      <c r="D296" s="273"/>
      <c r="H296" s="160"/>
      <c r="P296" s="254"/>
    </row>
    <row r="297" spans="1:16" x14ac:dyDescent="0.3">
      <c r="A297" s="110"/>
      <c r="D297" s="273"/>
      <c r="H297" s="160"/>
      <c r="P297" s="254"/>
    </row>
    <row r="298" spans="1:16" x14ac:dyDescent="0.3">
      <c r="A298" s="110"/>
      <c r="D298" s="273"/>
      <c r="H298" s="160"/>
      <c r="P298" s="254"/>
    </row>
    <row r="299" spans="1:16" x14ac:dyDescent="0.3">
      <c r="A299" s="110"/>
      <c r="D299" s="273"/>
      <c r="H299" s="160"/>
      <c r="P299" s="254"/>
    </row>
    <row r="300" spans="1:16" x14ac:dyDescent="0.3">
      <c r="A300" s="110"/>
      <c r="D300" s="273"/>
      <c r="H300" s="160"/>
      <c r="P300" s="254"/>
    </row>
    <row r="301" spans="1:16" x14ac:dyDescent="0.3">
      <c r="A301" s="110"/>
      <c r="D301" s="273"/>
      <c r="H301" s="160"/>
      <c r="P301" s="254"/>
    </row>
    <row r="302" spans="1:16" x14ac:dyDescent="0.3">
      <c r="A302" s="110"/>
      <c r="D302" s="273"/>
      <c r="H302" s="160"/>
      <c r="P302" s="254"/>
    </row>
    <row r="303" spans="1:16" x14ac:dyDescent="0.3">
      <c r="A303" s="110"/>
      <c r="D303" s="273"/>
      <c r="H303" s="160"/>
      <c r="P303" s="254"/>
    </row>
    <row r="304" spans="1:16" x14ac:dyDescent="0.3">
      <c r="A304" s="110"/>
      <c r="D304" s="273"/>
      <c r="H304" s="160"/>
      <c r="P304" s="254"/>
    </row>
    <row r="305" spans="1:16" x14ac:dyDescent="0.3">
      <c r="A305" s="110"/>
      <c r="D305" s="273"/>
      <c r="H305" s="160"/>
      <c r="P305" s="254"/>
    </row>
    <row r="306" spans="1:16" x14ac:dyDescent="0.3">
      <c r="A306" s="110"/>
      <c r="D306" s="273"/>
      <c r="H306" s="160"/>
      <c r="P306" s="254"/>
    </row>
    <row r="307" spans="1:16" x14ac:dyDescent="0.3">
      <c r="A307" s="110"/>
      <c r="D307" s="273"/>
      <c r="H307" s="160"/>
      <c r="P307" s="254"/>
    </row>
    <row r="308" spans="1:16" x14ac:dyDescent="0.3">
      <c r="A308" s="110"/>
      <c r="D308" s="273"/>
      <c r="H308" s="160"/>
      <c r="P308" s="254"/>
    </row>
    <row r="309" spans="1:16" x14ac:dyDescent="0.3">
      <c r="A309" s="110"/>
      <c r="D309" s="273"/>
      <c r="H309" s="160"/>
      <c r="P309" s="254"/>
    </row>
    <row r="310" spans="1:16" x14ac:dyDescent="0.3">
      <c r="A310" s="110"/>
      <c r="D310" s="273"/>
      <c r="H310" s="160"/>
      <c r="P310" s="254"/>
    </row>
    <row r="311" spans="1:16" x14ac:dyDescent="0.3">
      <c r="A311" s="110"/>
      <c r="D311" s="273"/>
      <c r="H311" s="160"/>
      <c r="P311" s="254"/>
    </row>
    <row r="312" spans="1:16" x14ac:dyDescent="0.3">
      <c r="A312" s="110"/>
      <c r="D312" s="273"/>
      <c r="H312" s="160"/>
      <c r="P312" s="254"/>
    </row>
    <row r="313" spans="1:16" x14ac:dyDescent="0.3">
      <c r="A313" s="110"/>
      <c r="D313" s="273"/>
      <c r="H313" s="160"/>
      <c r="P313" s="254"/>
    </row>
    <row r="314" spans="1:16" x14ac:dyDescent="0.3">
      <c r="A314" s="110"/>
      <c r="D314" s="273"/>
      <c r="H314" s="160"/>
      <c r="P314" s="254"/>
    </row>
    <row r="315" spans="1:16" x14ac:dyDescent="0.3">
      <c r="A315" s="110"/>
      <c r="D315" s="273"/>
      <c r="H315" s="160"/>
      <c r="P315" s="254"/>
    </row>
    <row r="316" spans="1:16" x14ac:dyDescent="0.3">
      <c r="A316" s="110"/>
      <c r="D316" s="273"/>
      <c r="H316" s="160"/>
      <c r="P316" s="254"/>
    </row>
    <row r="317" spans="1:16" x14ac:dyDescent="0.3">
      <c r="A317" s="110"/>
      <c r="D317" s="273"/>
      <c r="H317" s="160"/>
      <c r="P317" s="254"/>
    </row>
    <row r="318" spans="1:16" x14ac:dyDescent="0.3">
      <c r="A318" s="110"/>
      <c r="D318" s="273"/>
      <c r="H318" s="160"/>
      <c r="P318" s="254"/>
    </row>
    <row r="319" spans="1:16" x14ac:dyDescent="0.3">
      <c r="A319" s="110"/>
      <c r="D319" s="273"/>
      <c r="H319" s="160"/>
      <c r="P319" s="254"/>
    </row>
    <row r="320" spans="1:16" x14ac:dyDescent="0.3">
      <c r="A320" s="110"/>
      <c r="D320" s="273"/>
      <c r="H320" s="160"/>
      <c r="P320" s="254"/>
    </row>
    <row r="321" spans="1:16" x14ac:dyDescent="0.3">
      <c r="A321" s="110"/>
      <c r="D321" s="273"/>
      <c r="H321" s="160"/>
      <c r="P321" s="254"/>
    </row>
    <row r="322" spans="1:16" x14ac:dyDescent="0.3">
      <c r="A322" s="110"/>
      <c r="D322" s="273"/>
      <c r="H322" s="160"/>
      <c r="P322" s="254"/>
    </row>
    <row r="323" spans="1:16" x14ac:dyDescent="0.3">
      <c r="A323" s="110"/>
      <c r="D323" s="273"/>
      <c r="H323" s="160"/>
      <c r="P323" s="254"/>
    </row>
    <row r="324" spans="1:16" x14ac:dyDescent="0.3">
      <c r="A324" s="110"/>
      <c r="D324" s="273"/>
      <c r="H324" s="160"/>
      <c r="P324" s="254"/>
    </row>
    <row r="325" spans="1:16" x14ac:dyDescent="0.3">
      <c r="A325" s="110"/>
      <c r="D325" s="273"/>
      <c r="H325" s="160"/>
      <c r="P325" s="254"/>
    </row>
    <row r="326" spans="1:16" x14ac:dyDescent="0.3">
      <c r="A326" s="110"/>
      <c r="D326" s="273"/>
      <c r="H326" s="160"/>
      <c r="P326" s="254"/>
    </row>
    <row r="327" spans="1:16" x14ac:dyDescent="0.3">
      <c r="A327" s="110"/>
      <c r="D327" s="273"/>
      <c r="H327" s="160"/>
      <c r="P327" s="254"/>
    </row>
    <row r="328" spans="1:16" x14ac:dyDescent="0.3">
      <c r="A328" s="110"/>
      <c r="D328" s="273"/>
      <c r="H328" s="160"/>
      <c r="P328" s="254"/>
    </row>
    <row r="329" spans="1:16" x14ac:dyDescent="0.3">
      <c r="A329" s="110"/>
      <c r="D329" s="273"/>
      <c r="H329" s="160"/>
      <c r="P329" s="254"/>
    </row>
    <row r="330" spans="1:16" x14ac:dyDescent="0.3">
      <c r="A330" s="110"/>
      <c r="D330" s="273"/>
      <c r="H330" s="160"/>
      <c r="P330" s="254"/>
    </row>
    <row r="331" spans="1:16" x14ac:dyDescent="0.3">
      <c r="A331" s="110"/>
      <c r="D331" s="273"/>
      <c r="H331" s="160"/>
      <c r="P331" s="254"/>
    </row>
    <row r="332" spans="1:16" x14ac:dyDescent="0.3">
      <c r="A332" s="110"/>
      <c r="D332" s="273"/>
      <c r="H332" s="160"/>
      <c r="P332" s="254"/>
    </row>
    <row r="333" spans="1:16" x14ac:dyDescent="0.3">
      <c r="A333" s="110"/>
      <c r="D333" s="273"/>
      <c r="H333" s="160"/>
      <c r="P333" s="254"/>
    </row>
    <row r="334" spans="1:16" x14ac:dyDescent="0.3">
      <c r="A334" s="110"/>
      <c r="D334" s="273"/>
      <c r="H334" s="160"/>
      <c r="P334" s="254"/>
    </row>
    <row r="335" spans="1:16" x14ac:dyDescent="0.3">
      <c r="A335" s="110"/>
      <c r="D335" s="273"/>
      <c r="H335" s="160"/>
      <c r="P335" s="254"/>
    </row>
    <row r="336" spans="1:16" x14ac:dyDescent="0.3">
      <c r="A336" s="110"/>
      <c r="D336" s="273"/>
      <c r="H336" s="160"/>
      <c r="P336" s="254"/>
    </row>
    <row r="337" spans="1:16" x14ac:dyDescent="0.3">
      <c r="A337" s="110"/>
      <c r="D337" s="273"/>
      <c r="H337" s="160"/>
      <c r="P337" s="254"/>
    </row>
    <row r="338" spans="1:16" x14ac:dyDescent="0.3">
      <c r="A338" s="110"/>
      <c r="D338" s="273"/>
      <c r="H338" s="160"/>
      <c r="P338" s="254"/>
    </row>
    <row r="339" spans="1:16" x14ac:dyDescent="0.3">
      <c r="A339" s="110"/>
      <c r="D339" s="273"/>
      <c r="H339" s="160"/>
      <c r="P339" s="254"/>
    </row>
    <row r="340" spans="1:16" x14ac:dyDescent="0.3">
      <c r="A340" s="110"/>
      <c r="D340" s="273"/>
      <c r="H340" s="160"/>
      <c r="P340" s="254"/>
    </row>
    <row r="341" spans="1:16" x14ac:dyDescent="0.3">
      <c r="A341" s="110"/>
      <c r="D341" s="273"/>
      <c r="H341" s="160"/>
      <c r="P341" s="254"/>
    </row>
    <row r="342" spans="1:16" x14ac:dyDescent="0.3">
      <c r="A342" s="110"/>
      <c r="D342" s="273"/>
      <c r="H342" s="160"/>
      <c r="P342" s="254"/>
    </row>
    <row r="343" spans="1:16" x14ac:dyDescent="0.3">
      <c r="A343" s="110"/>
      <c r="D343" s="273"/>
      <c r="H343" s="160"/>
      <c r="P343" s="254"/>
    </row>
    <row r="344" spans="1:16" x14ac:dyDescent="0.3">
      <c r="A344" s="110"/>
      <c r="D344" s="273"/>
      <c r="H344" s="160"/>
      <c r="P344" s="254"/>
    </row>
    <row r="345" spans="1:16" x14ac:dyDescent="0.3">
      <c r="A345" s="110"/>
      <c r="D345" s="273"/>
      <c r="H345" s="160"/>
      <c r="P345" s="254"/>
    </row>
    <row r="346" spans="1:16" x14ac:dyDescent="0.3">
      <c r="A346" s="110"/>
      <c r="D346" s="273"/>
      <c r="H346" s="160"/>
      <c r="P346" s="254"/>
    </row>
    <row r="347" spans="1:16" x14ac:dyDescent="0.3">
      <c r="A347" s="110"/>
      <c r="D347" s="273"/>
      <c r="H347" s="160"/>
      <c r="P347" s="254"/>
    </row>
    <row r="348" spans="1:16" x14ac:dyDescent="0.3">
      <c r="A348" s="110"/>
      <c r="D348" s="273"/>
      <c r="H348" s="160"/>
      <c r="P348" s="254"/>
    </row>
    <row r="349" spans="1:16" x14ac:dyDescent="0.3">
      <c r="A349" s="110"/>
      <c r="D349" s="273"/>
      <c r="H349" s="160"/>
      <c r="P349" s="254"/>
    </row>
    <row r="350" spans="1:16" x14ac:dyDescent="0.3">
      <c r="A350" s="110"/>
      <c r="D350" s="273"/>
      <c r="H350" s="160"/>
      <c r="P350" s="254"/>
    </row>
    <row r="351" spans="1:16" x14ac:dyDescent="0.3">
      <c r="A351" s="110"/>
      <c r="D351" s="273"/>
      <c r="H351" s="160"/>
      <c r="P351" s="254"/>
    </row>
    <row r="352" spans="1:16" x14ac:dyDescent="0.3">
      <c r="A352" s="110"/>
      <c r="D352" s="273"/>
      <c r="H352" s="160"/>
      <c r="P352" s="254"/>
    </row>
    <row r="353" spans="1:16" x14ac:dyDescent="0.3">
      <c r="A353" s="110"/>
      <c r="D353" s="273"/>
      <c r="H353" s="160"/>
      <c r="P353" s="254"/>
    </row>
    <row r="354" spans="1:16" x14ac:dyDescent="0.3">
      <c r="A354" s="110"/>
      <c r="D354" s="273"/>
      <c r="H354" s="160"/>
      <c r="P354" s="254"/>
    </row>
    <row r="355" spans="1:16" x14ac:dyDescent="0.3">
      <c r="A355" s="110"/>
      <c r="D355" s="273"/>
      <c r="H355" s="160"/>
      <c r="P355" s="254"/>
    </row>
    <row r="356" spans="1:16" x14ac:dyDescent="0.3">
      <c r="A356" s="110"/>
      <c r="D356" s="273"/>
      <c r="H356" s="160"/>
      <c r="P356" s="254"/>
    </row>
    <row r="357" spans="1:16" x14ac:dyDescent="0.3">
      <c r="A357" s="110"/>
      <c r="D357" s="273"/>
      <c r="H357" s="160"/>
      <c r="P357" s="254"/>
    </row>
    <row r="358" spans="1:16" x14ac:dyDescent="0.3">
      <c r="A358" s="110"/>
      <c r="D358" s="273"/>
      <c r="H358" s="160"/>
      <c r="P358" s="254"/>
    </row>
    <row r="359" spans="1:16" x14ac:dyDescent="0.3">
      <c r="A359" s="110"/>
      <c r="D359" s="273"/>
      <c r="H359" s="160"/>
      <c r="P359" s="254"/>
    </row>
    <row r="360" spans="1:16" x14ac:dyDescent="0.3">
      <c r="A360" s="110"/>
      <c r="D360" s="273"/>
      <c r="H360" s="160"/>
      <c r="P360" s="254"/>
    </row>
    <row r="361" spans="1:16" x14ac:dyDescent="0.3">
      <c r="A361" s="110"/>
      <c r="D361" s="273"/>
      <c r="H361" s="160"/>
      <c r="P361" s="254"/>
    </row>
    <row r="362" spans="1:16" x14ac:dyDescent="0.3">
      <c r="A362" s="110"/>
      <c r="D362" s="273"/>
      <c r="H362" s="160"/>
      <c r="P362" s="254"/>
    </row>
    <row r="363" spans="1:16" x14ac:dyDescent="0.3">
      <c r="A363" s="110"/>
      <c r="D363" s="273"/>
      <c r="H363" s="160"/>
      <c r="P363" s="254"/>
    </row>
    <row r="364" spans="1:16" x14ac:dyDescent="0.3">
      <c r="A364" s="110"/>
      <c r="D364" s="273"/>
      <c r="H364" s="160"/>
      <c r="P364" s="254"/>
    </row>
    <row r="365" spans="1:16" x14ac:dyDescent="0.3">
      <c r="A365" s="110"/>
      <c r="D365" s="273"/>
      <c r="H365" s="160"/>
      <c r="P365" s="254"/>
    </row>
    <row r="366" spans="1:16" x14ac:dyDescent="0.3">
      <c r="A366" s="110"/>
      <c r="D366" s="273"/>
      <c r="H366" s="160"/>
      <c r="P366" s="254"/>
    </row>
    <row r="367" spans="1:16" x14ac:dyDescent="0.3">
      <c r="A367" s="110"/>
      <c r="D367" s="273"/>
      <c r="H367" s="160"/>
      <c r="P367" s="254"/>
    </row>
    <row r="368" spans="1:16" x14ac:dyDescent="0.3">
      <c r="A368" s="110"/>
      <c r="D368" s="273"/>
      <c r="H368" s="160"/>
      <c r="P368" s="254"/>
    </row>
    <row r="369" spans="1:16" x14ac:dyDescent="0.3">
      <c r="A369" s="110"/>
      <c r="D369" s="273"/>
      <c r="H369" s="160"/>
      <c r="P369" s="254"/>
    </row>
    <row r="370" spans="1:16" x14ac:dyDescent="0.3">
      <c r="A370" s="110"/>
      <c r="D370" s="273"/>
      <c r="H370" s="160"/>
      <c r="P370" s="254"/>
    </row>
    <row r="371" spans="1:16" x14ac:dyDescent="0.3">
      <c r="A371" s="110"/>
      <c r="D371" s="273"/>
      <c r="H371" s="160"/>
      <c r="P371" s="254"/>
    </row>
    <row r="372" spans="1:16" x14ac:dyDescent="0.3">
      <c r="A372" s="110"/>
      <c r="D372" s="273"/>
      <c r="H372" s="160"/>
      <c r="P372" s="254"/>
    </row>
    <row r="373" spans="1:16" x14ac:dyDescent="0.3">
      <c r="A373" s="110"/>
      <c r="D373" s="273"/>
      <c r="H373" s="160"/>
      <c r="P373" s="254"/>
    </row>
    <row r="374" spans="1:16" x14ac:dyDescent="0.3">
      <c r="A374" s="110"/>
      <c r="D374" s="273"/>
      <c r="H374" s="160"/>
      <c r="P374" s="254"/>
    </row>
    <row r="375" spans="1:16" x14ac:dyDescent="0.3">
      <c r="A375" s="110"/>
      <c r="D375" s="273"/>
      <c r="H375" s="160"/>
      <c r="P375" s="254"/>
    </row>
    <row r="376" spans="1:16" x14ac:dyDescent="0.3">
      <c r="A376" s="110"/>
      <c r="D376" s="273"/>
      <c r="H376" s="160"/>
      <c r="P376" s="254"/>
    </row>
    <row r="377" spans="1:16" x14ac:dyDescent="0.3">
      <c r="A377" s="110"/>
      <c r="D377" s="273"/>
      <c r="H377" s="160"/>
      <c r="P377" s="254"/>
    </row>
    <row r="378" spans="1:16" x14ac:dyDescent="0.3">
      <c r="A378" s="110"/>
      <c r="D378" s="273"/>
      <c r="H378" s="160"/>
      <c r="P378" s="254"/>
    </row>
    <row r="379" spans="1:16" x14ac:dyDescent="0.3">
      <c r="A379" s="110"/>
      <c r="D379" s="273"/>
      <c r="H379" s="160"/>
      <c r="P379" s="254"/>
    </row>
    <row r="380" spans="1:16" x14ac:dyDescent="0.3">
      <c r="A380" s="110"/>
      <c r="D380" s="273"/>
      <c r="H380" s="160"/>
      <c r="P380" s="254"/>
    </row>
    <row r="381" spans="1:16" x14ac:dyDescent="0.3">
      <c r="A381" s="110"/>
      <c r="D381" s="273"/>
      <c r="H381" s="160"/>
      <c r="P381" s="254"/>
    </row>
    <row r="382" spans="1:16" x14ac:dyDescent="0.3">
      <c r="A382" s="110"/>
      <c r="D382" s="273"/>
      <c r="H382" s="160"/>
      <c r="P382" s="254"/>
    </row>
    <row r="383" spans="1:16" x14ac:dyDescent="0.3">
      <c r="A383" s="110"/>
      <c r="D383" s="273"/>
      <c r="H383" s="160"/>
      <c r="P383" s="254"/>
    </row>
    <row r="384" spans="1:16" x14ac:dyDescent="0.3">
      <c r="A384" s="110"/>
      <c r="D384" s="273"/>
      <c r="H384" s="160"/>
      <c r="P384" s="254"/>
    </row>
    <row r="385" spans="1:16" x14ac:dyDescent="0.3">
      <c r="A385" s="110"/>
      <c r="D385" s="273"/>
      <c r="H385" s="160"/>
      <c r="P385" s="254"/>
    </row>
    <row r="386" spans="1:16" x14ac:dyDescent="0.3">
      <c r="A386" s="110"/>
      <c r="D386" s="273"/>
      <c r="H386" s="160"/>
      <c r="P386" s="254"/>
    </row>
    <row r="387" spans="1:16" x14ac:dyDescent="0.3">
      <c r="A387" s="110"/>
      <c r="D387" s="273"/>
      <c r="H387" s="160"/>
      <c r="P387" s="254"/>
    </row>
    <row r="388" spans="1:16" x14ac:dyDescent="0.3">
      <c r="A388" s="110"/>
      <c r="D388" s="273"/>
      <c r="H388" s="160"/>
      <c r="P388" s="254"/>
    </row>
    <row r="389" spans="1:16" x14ac:dyDescent="0.3">
      <c r="A389" s="110"/>
      <c r="D389" s="273"/>
      <c r="H389" s="160"/>
      <c r="P389" s="254"/>
    </row>
    <row r="390" spans="1:16" x14ac:dyDescent="0.3">
      <c r="A390" s="110"/>
      <c r="D390" s="273"/>
      <c r="H390" s="160"/>
      <c r="P390" s="254"/>
    </row>
    <row r="391" spans="1:16" x14ac:dyDescent="0.3">
      <c r="A391" s="110"/>
      <c r="D391" s="273"/>
      <c r="H391" s="160"/>
      <c r="P391" s="254"/>
    </row>
    <row r="392" spans="1:16" x14ac:dyDescent="0.3">
      <c r="A392" s="110"/>
      <c r="D392" s="273"/>
      <c r="H392" s="160"/>
      <c r="P392" s="254"/>
    </row>
    <row r="393" spans="1:16" x14ac:dyDescent="0.3">
      <c r="A393" s="110"/>
      <c r="D393" s="273"/>
      <c r="H393" s="160"/>
      <c r="P393" s="254"/>
    </row>
    <row r="394" spans="1:16" x14ac:dyDescent="0.3">
      <c r="A394" s="110"/>
      <c r="D394" s="273"/>
      <c r="H394" s="160"/>
      <c r="P394" s="254"/>
    </row>
    <row r="395" spans="1:16" x14ac:dyDescent="0.3">
      <c r="A395" s="110"/>
      <c r="D395" s="273"/>
      <c r="H395" s="160"/>
      <c r="P395" s="254"/>
    </row>
    <row r="396" spans="1:16" x14ac:dyDescent="0.3">
      <c r="A396" s="110"/>
      <c r="D396" s="273"/>
      <c r="H396" s="160"/>
      <c r="P396" s="254"/>
    </row>
    <row r="397" spans="1:16" x14ac:dyDescent="0.3">
      <c r="A397" s="110"/>
      <c r="D397" s="273"/>
      <c r="H397" s="160"/>
      <c r="P397" s="254"/>
    </row>
    <row r="398" spans="1:16" x14ac:dyDescent="0.3">
      <c r="A398" s="110"/>
      <c r="D398" s="273"/>
      <c r="H398" s="160"/>
      <c r="P398" s="254"/>
    </row>
    <row r="399" spans="1:16" x14ac:dyDescent="0.3">
      <c r="A399" s="110"/>
      <c r="D399" s="273"/>
      <c r="H399" s="160"/>
      <c r="P399" s="254"/>
    </row>
    <row r="400" spans="1:16" x14ac:dyDescent="0.3">
      <c r="A400" s="110"/>
      <c r="D400" s="273"/>
      <c r="H400" s="160"/>
      <c r="P400" s="254"/>
    </row>
    <row r="401" spans="1:16" x14ac:dyDescent="0.3">
      <c r="A401" s="110"/>
      <c r="D401" s="273"/>
      <c r="H401" s="160"/>
      <c r="P401" s="254"/>
    </row>
    <row r="402" spans="1:16" x14ac:dyDescent="0.3">
      <c r="A402" s="110"/>
      <c r="D402" s="273"/>
      <c r="H402" s="160"/>
      <c r="P402" s="254"/>
    </row>
    <row r="403" spans="1:16" x14ac:dyDescent="0.3">
      <c r="A403" s="110"/>
      <c r="D403" s="273"/>
      <c r="H403" s="160"/>
      <c r="P403" s="254"/>
    </row>
    <row r="404" spans="1:16" x14ac:dyDescent="0.3">
      <c r="A404" s="110"/>
      <c r="D404" s="273"/>
      <c r="H404" s="160"/>
      <c r="P404" s="254"/>
    </row>
    <row r="405" spans="1:16" x14ac:dyDescent="0.3">
      <c r="A405" s="110"/>
      <c r="D405" s="273"/>
      <c r="H405" s="160"/>
      <c r="P405" s="254"/>
    </row>
    <row r="406" spans="1:16" x14ac:dyDescent="0.3">
      <c r="A406" s="110"/>
      <c r="D406" s="273"/>
      <c r="H406" s="160"/>
      <c r="P406" s="254"/>
    </row>
    <row r="407" spans="1:16" x14ac:dyDescent="0.3">
      <c r="A407" s="110"/>
      <c r="D407" s="273"/>
      <c r="H407" s="160"/>
      <c r="P407" s="254"/>
    </row>
    <row r="408" spans="1:16" x14ac:dyDescent="0.3">
      <c r="A408" s="110"/>
      <c r="D408" s="273"/>
      <c r="H408" s="160"/>
      <c r="P408" s="254"/>
    </row>
    <row r="409" spans="1:16" x14ac:dyDescent="0.3">
      <c r="A409" s="110"/>
      <c r="D409" s="273"/>
      <c r="H409" s="160"/>
      <c r="P409" s="254"/>
    </row>
    <row r="410" spans="1:16" x14ac:dyDescent="0.3">
      <c r="A410" s="110"/>
      <c r="D410" s="273"/>
      <c r="H410" s="160"/>
      <c r="P410" s="254"/>
    </row>
    <row r="411" spans="1:16" x14ac:dyDescent="0.3">
      <c r="A411" s="110"/>
      <c r="D411" s="273"/>
      <c r="H411" s="160"/>
      <c r="P411" s="254"/>
    </row>
    <row r="412" spans="1:16" x14ac:dyDescent="0.3">
      <c r="A412" s="110"/>
      <c r="D412" s="273"/>
      <c r="H412" s="160"/>
      <c r="P412" s="254"/>
    </row>
    <row r="413" spans="1:16" x14ac:dyDescent="0.3">
      <c r="A413" s="110"/>
      <c r="D413" s="273"/>
      <c r="H413" s="160"/>
      <c r="P413" s="254"/>
    </row>
    <row r="414" spans="1:16" x14ac:dyDescent="0.3">
      <c r="A414" s="110"/>
      <c r="D414" s="273"/>
      <c r="H414" s="160"/>
      <c r="P414" s="254"/>
    </row>
    <row r="415" spans="1:16" x14ac:dyDescent="0.3">
      <c r="A415" s="110"/>
      <c r="D415" s="273"/>
      <c r="H415" s="160"/>
      <c r="P415" s="254"/>
    </row>
    <row r="416" spans="1:16" x14ac:dyDescent="0.3">
      <c r="A416" s="110"/>
      <c r="D416" s="273"/>
      <c r="H416" s="160"/>
      <c r="P416" s="254"/>
    </row>
    <row r="417" spans="1:16" x14ac:dyDescent="0.3">
      <c r="A417" s="110"/>
      <c r="D417" s="273"/>
      <c r="H417" s="160"/>
      <c r="P417" s="254"/>
    </row>
    <row r="418" spans="1:16" x14ac:dyDescent="0.3">
      <c r="A418" s="110"/>
      <c r="D418" s="273"/>
      <c r="H418" s="160"/>
      <c r="P418" s="254"/>
    </row>
    <row r="419" spans="1:16" x14ac:dyDescent="0.3">
      <c r="A419" s="110"/>
      <c r="D419" s="273"/>
      <c r="H419" s="160"/>
      <c r="P419" s="254"/>
    </row>
    <row r="420" spans="1:16" x14ac:dyDescent="0.3">
      <c r="A420" s="110"/>
      <c r="D420" s="273"/>
      <c r="H420" s="160"/>
      <c r="P420" s="254"/>
    </row>
    <row r="421" spans="1:16" x14ac:dyDescent="0.3">
      <c r="A421" s="110"/>
      <c r="D421" s="273"/>
      <c r="H421" s="160"/>
      <c r="P421" s="254"/>
    </row>
    <row r="422" spans="1:16" x14ac:dyDescent="0.3">
      <c r="A422" s="110"/>
      <c r="D422" s="273"/>
      <c r="H422" s="160"/>
      <c r="P422" s="254"/>
    </row>
    <row r="423" spans="1:16" x14ac:dyDescent="0.3">
      <c r="A423" s="110"/>
      <c r="D423" s="273"/>
      <c r="H423" s="160"/>
      <c r="P423" s="254"/>
    </row>
    <row r="424" spans="1:16" x14ac:dyDescent="0.3">
      <c r="A424" s="110"/>
      <c r="D424" s="273"/>
      <c r="H424" s="160"/>
      <c r="P424" s="254"/>
    </row>
    <row r="425" spans="1:16" x14ac:dyDescent="0.3">
      <c r="A425" s="110"/>
      <c r="D425" s="273"/>
      <c r="H425" s="160"/>
      <c r="P425" s="254"/>
    </row>
    <row r="426" spans="1:16" x14ac:dyDescent="0.3">
      <c r="A426" s="110"/>
      <c r="D426" s="273"/>
      <c r="H426" s="160"/>
      <c r="P426" s="254"/>
    </row>
    <row r="427" spans="1:16" x14ac:dyDescent="0.3">
      <c r="A427" s="110"/>
      <c r="D427" s="273"/>
      <c r="H427" s="160"/>
      <c r="P427" s="254"/>
    </row>
    <row r="428" spans="1:16" x14ac:dyDescent="0.3">
      <c r="A428" s="110"/>
      <c r="D428" s="273"/>
      <c r="H428" s="160"/>
      <c r="P428" s="254"/>
    </row>
    <row r="429" spans="1:16" x14ac:dyDescent="0.3">
      <c r="A429" s="110"/>
      <c r="D429" s="273"/>
      <c r="H429" s="160"/>
      <c r="P429" s="254"/>
    </row>
    <row r="430" spans="1:16" x14ac:dyDescent="0.3">
      <c r="A430" s="110"/>
      <c r="D430" s="273"/>
      <c r="H430" s="160"/>
      <c r="P430" s="254"/>
    </row>
    <row r="431" spans="1:16" x14ac:dyDescent="0.3">
      <c r="A431" s="110"/>
      <c r="D431" s="273"/>
      <c r="H431" s="160"/>
      <c r="P431" s="254"/>
    </row>
    <row r="432" spans="1:16" x14ac:dyDescent="0.3">
      <c r="A432" s="110"/>
      <c r="D432" s="273"/>
      <c r="H432" s="160"/>
      <c r="P432" s="254"/>
    </row>
    <row r="433" spans="1:16" x14ac:dyDescent="0.3">
      <c r="A433" s="110"/>
      <c r="D433" s="273"/>
      <c r="H433" s="160"/>
      <c r="P433" s="254"/>
    </row>
    <row r="434" spans="1:16" x14ac:dyDescent="0.3">
      <c r="A434" s="110"/>
      <c r="D434" s="273"/>
      <c r="H434" s="160"/>
      <c r="P434" s="254"/>
    </row>
    <row r="435" spans="1:16" x14ac:dyDescent="0.3">
      <c r="A435" s="110"/>
      <c r="D435" s="273"/>
      <c r="H435" s="160"/>
      <c r="P435" s="254"/>
    </row>
    <row r="436" spans="1:16" x14ac:dyDescent="0.3">
      <c r="A436" s="110"/>
      <c r="D436" s="273"/>
      <c r="H436" s="160"/>
      <c r="P436" s="254"/>
    </row>
    <row r="437" spans="1:16" x14ac:dyDescent="0.3">
      <c r="A437" s="110"/>
      <c r="D437" s="273"/>
      <c r="H437" s="160"/>
      <c r="P437" s="254"/>
    </row>
    <row r="438" spans="1:16" x14ac:dyDescent="0.3">
      <c r="A438" s="110"/>
      <c r="D438" s="273"/>
      <c r="H438" s="160"/>
      <c r="P438" s="254"/>
    </row>
    <row r="439" spans="1:16" x14ac:dyDescent="0.3">
      <c r="A439" s="110"/>
      <c r="D439" s="273"/>
      <c r="H439" s="160"/>
      <c r="P439" s="254"/>
    </row>
    <row r="440" spans="1:16" x14ac:dyDescent="0.3">
      <c r="A440" s="110"/>
      <c r="D440" s="273"/>
      <c r="H440" s="160"/>
      <c r="P440" s="254"/>
    </row>
    <row r="441" spans="1:16" x14ac:dyDescent="0.3">
      <c r="A441" s="110"/>
      <c r="D441" s="273"/>
      <c r="H441" s="160"/>
      <c r="P441" s="254"/>
    </row>
    <row r="442" spans="1:16" x14ac:dyDescent="0.3">
      <c r="A442" s="110"/>
      <c r="D442" s="273"/>
      <c r="H442" s="160"/>
      <c r="P442" s="254"/>
    </row>
    <row r="443" spans="1:16" x14ac:dyDescent="0.3">
      <c r="A443" s="110"/>
      <c r="D443" s="273"/>
      <c r="H443" s="160"/>
      <c r="P443" s="254"/>
    </row>
    <row r="444" spans="1:16" x14ac:dyDescent="0.3">
      <c r="A444" s="110"/>
      <c r="D444" s="273"/>
      <c r="H444" s="160"/>
      <c r="P444" s="254"/>
    </row>
    <row r="445" spans="1:16" x14ac:dyDescent="0.3">
      <c r="A445" s="110"/>
      <c r="D445" s="273"/>
      <c r="H445" s="160"/>
      <c r="P445" s="254"/>
    </row>
    <row r="446" spans="1:16" x14ac:dyDescent="0.3">
      <c r="A446" s="110"/>
      <c r="D446" s="273"/>
      <c r="H446" s="160"/>
      <c r="P446" s="254"/>
    </row>
    <row r="447" spans="1:16" x14ac:dyDescent="0.3">
      <c r="A447" s="110"/>
      <c r="D447" s="273"/>
      <c r="H447" s="160"/>
      <c r="P447" s="254"/>
    </row>
    <row r="448" spans="1:16" x14ac:dyDescent="0.3">
      <c r="A448" s="110"/>
      <c r="D448" s="273"/>
      <c r="H448" s="160"/>
      <c r="P448" s="254"/>
    </row>
    <row r="449" spans="1:16" x14ac:dyDescent="0.3">
      <c r="A449" s="110"/>
      <c r="D449" s="273"/>
      <c r="H449" s="160"/>
      <c r="P449" s="254"/>
    </row>
    <row r="450" spans="1:16" x14ac:dyDescent="0.3">
      <c r="A450" s="110"/>
      <c r="D450" s="273"/>
      <c r="H450" s="160"/>
      <c r="P450" s="254"/>
    </row>
    <row r="451" spans="1:16" x14ac:dyDescent="0.3">
      <c r="A451" s="110"/>
      <c r="D451" s="273"/>
      <c r="H451" s="160"/>
      <c r="P451" s="254"/>
    </row>
    <row r="452" spans="1:16" x14ac:dyDescent="0.3">
      <c r="A452" s="110"/>
      <c r="D452" s="273"/>
      <c r="H452" s="160"/>
      <c r="P452" s="254"/>
    </row>
    <row r="453" spans="1:16" x14ac:dyDescent="0.3">
      <c r="A453" s="110"/>
      <c r="D453" s="273"/>
      <c r="H453" s="160"/>
      <c r="P453" s="254"/>
    </row>
    <row r="454" spans="1:16" x14ac:dyDescent="0.3">
      <c r="A454" s="110"/>
      <c r="D454" s="273"/>
      <c r="H454" s="160"/>
      <c r="P454" s="254"/>
    </row>
    <row r="455" spans="1:16" x14ac:dyDescent="0.3">
      <c r="A455" s="110"/>
      <c r="D455" s="273"/>
      <c r="H455" s="160"/>
      <c r="P455" s="254"/>
    </row>
    <row r="456" spans="1:16" x14ac:dyDescent="0.3">
      <c r="A456" s="110"/>
      <c r="D456" s="273"/>
      <c r="H456" s="160"/>
      <c r="P456" s="254"/>
    </row>
    <row r="457" spans="1:16" x14ac:dyDescent="0.3">
      <c r="A457" s="110"/>
      <c r="D457" s="273"/>
      <c r="H457" s="160"/>
      <c r="P457" s="254"/>
    </row>
    <row r="458" spans="1:16" x14ac:dyDescent="0.3">
      <c r="A458" s="110"/>
      <c r="D458" s="273"/>
      <c r="H458" s="160"/>
      <c r="P458" s="254"/>
    </row>
    <row r="459" spans="1:16" x14ac:dyDescent="0.3">
      <c r="A459" s="110"/>
      <c r="D459" s="273"/>
      <c r="H459" s="160"/>
      <c r="P459" s="254"/>
    </row>
    <row r="460" spans="1:16" x14ac:dyDescent="0.3">
      <c r="P460" s="254"/>
    </row>
    <row r="461" spans="1:16" x14ac:dyDescent="0.3">
      <c r="P461" s="254"/>
    </row>
    <row r="462" spans="1:16" x14ac:dyDescent="0.3">
      <c r="P462" s="254"/>
    </row>
    <row r="463" spans="1:16" x14ac:dyDescent="0.3">
      <c r="P463" s="254"/>
    </row>
    <row r="464" spans="1:16" x14ac:dyDescent="0.3">
      <c r="P464" s="254"/>
    </row>
    <row r="465" spans="16:16" x14ac:dyDescent="0.3">
      <c r="P465" s="254"/>
    </row>
    <row r="466" spans="16:16" x14ac:dyDescent="0.3">
      <c r="P466" s="254"/>
    </row>
    <row r="467" spans="16:16" x14ac:dyDescent="0.3">
      <c r="P467" s="254"/>
    </row>
    <row r="468" spans="16:16" x14ac:dyDescent="0.3">
      <c r="P468" s="254"/>
    </row>
    <row r="469" spans="16:16" x14ac:dyDescent="0.3">
      <c r="P469" s="254"/>
    </row>
    <row r="470" spans="16:16" x14ac:dyDescent="0.3">
      <c r="P470" s="254"/>
    </row>
    <row r="471" spans="16:16" x14ac:dyDescent="0.3">
      <c r="P471" s="254"/>
    </row>
    <row r="472" spans="16:16" x14ac:dyDescent="0.3">
      <c r="P472" s="254"/>
    </row>
    <row r="473" spans="16:16" x14ac:dyDescent="0.3">
      <c r="P473" s="254"/>
    </row>
    <row r="474" spans="16:16" x14ac:dyDescent="0.3">
      <c r="P474" s="254"/>
    </row>
  </sheetData>
  <sortState xmlns:xlrd2="http://schemas.microsoft.com/office/spreadsheetml/2017/richdata2" ref="A121:E183">
    <sortCondition ref="A121:A183"/>
  </sortState>
  <hyperlinks>
    <hyperlink ref="K76" r:id="rId1" display="WWW.FIRST-RESCUE.CO.UK " xr:uid="{541D6C14-EDFA-4796-A82F-366B82604A69}"/>
  </hyperlinks>
  <pageMargins left="0.35433070866141736" right="0.35433070866141736" top="0.55118110236220474" bottom="0.35433070866141736" header="0" footer="0"/>
  <pageSetup paperSize="9" scale="75" fitToWidth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47"/>
  <sheetViews>
    <sheetView zoomScaleNormal="100" workbookViewId="0">
      <pane xSplit="9" ySplit="5" topLeftCell="J72" activePane="bottomRight" state="frozen"/>
      <selection pane="topRight" activeCell="J1" sqref="J1"/>
      <selection pane="bottomLeft" activeCell="A5" sqref="A5"/>
      <selection pane="bottomRight" activeCell="G5" sqref="G5"/>
    </sheetView>
  </sheetViews>
  <sheetFormatPr defaultColWidth="9.109375" defaultRowHeight="12" x14ac:dyDescent="0.25"/>
  <cols>
    <col min="1" max="1" width="3.44140625" style="85" bestFit="1" customWidth="1"/>
    <col min="2" max="2" width="13.44140625" style="9" customWidth="1"/>
    <col min="3" max="3" width="12" style="9" bestFit="1" customWidth="1"/>
    <col min="4" max="4" width="12.33203125" style="9" bestFit="1" customWidth="1"/>
    <col min="5" max="5" width="8.5546875" style="9" bestFit="1" customWidth="1"/>
    <col min="6" max="6" width="7.109375" style="9" bestFit="1" customWidth="1"/>
    <col min="7" max="7" width="7.33203125" style="73" customWidth="1"/>
    <col min="8" max="8" width="7.5546875" style="73" customWidth="1"/>
    <col min="9" max="9" width="9.5546875" style="73" customWidth="1"/>
    <col min="10" max="10" width="3.6640625" style="73" customWidth="1"/>
    <col min="11" max="11" width="1.44140625" style="86" customWidth="1"/>
    <col min="12" max="13" width="6.5546875" style="73" bestFit="1" customWidth="1"/>
    <col min="14" max="14" width="9.33203125" style="73" bestFit="1" customWidth="1"/>
    <col min="15" max="15" width="12.88671875" style="73" bestFit="1" customWidth="1"/>
    <col min="16" max="41" width="6.5546875" style="73" bestFit="1" customWidth="1"/>
    <col min="42" max="16384" width="9.109375" style="9"/>
  </cols>
  <sheetData>
    <row r="1" spans="1:45" ht="21" x14ac:dyDescent="0.4">
      <c r="A1" s="85">
        <v>1</v>
      </c>
      <c r="B1" s="6" t="s">
        <v>56</v>
      </c>
      <c r="I1" s="84"/>
    </row>
    <row r="2" spans="1:45" ht="21" x14ac:dyDescent="0.4">
      <c r="A2" s="85">
        <v>2</v>
      </c>
      <c r="B2" s="6" t="s">
        <v>136</v>
      </c>
    </row>
    <row r="3" spans="1:45" ht="21" x14ac:dyDescent="0.4">
      <c r="A3" s="85">
        <v>3</v>
      </c>
      <c r="B3" s="6"/>
    </row>
    <row r="4" spans="1:45" x14ac:dyDescent="0.25">
      <c r="A4" s="85">
        <v>4</v>
      </c>
      <c r="B4" s="11" t="s">
        <v>53</v>
      </c>
      <c r="C4" s="11" t="s">
        <v>22</v>
      </c>
      <c r="D4" s="10" t="s">
        <v>23</v>
      </c>
      <c r="E4" s="10" t="s">
        <v>57</v>
      </c>
      <c r="F4" s="10" t="s">
        <v>58</v>
      </c>
      <c r="G4" s="76" t="s">
        <v>35</v>
      </c>
      <c r="H4" s="76" t="s">
        <v>36</v>
      </c>
      <c r="L4" s="87" t="s">
        <v>0</v>
      </c>
      <c r="M4" s="87"/>
      <c r="N4" s="87"/>
      <c r="O4" s="87"/>
      <c r="P4" s="87"/>
      <c r="Q4" s="87"/>
      <c r="R4" s="87"/>
      <c r="S4" s="100" t="s">
        <v>1</v>
      </c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5" s="93" customFormat="1" ht="36.6" x14ac:dyDescent="0.3">
      <c r="A5" s="92">
        <v>5</v>
      </c>
      <c r="E5" s="94"/>
      <c r="F5" s="95"/>
      <c r="G5" s="83" t="s">
        <v>145</v>
      </c>
      <c r="H5" s="96">
        <v>2084.64</v>
      </c>
      <c r="I5" s="88" t="s">
        <v>144</v>
      </c>
      <c r="J5" s="103"/>
      <c r="K5" s="104"/>
      <c r="L5" s="99" t="s">
        <v>2</v>
      </c>
      <c r="M5" s="99" t="s">
        <v>3</v>
      </c>
      <c r="N5" s="99" t="s">
        <v>146</v>
      </c>
      <c r="O5" s="99" t="s">
        <v>5</v>
      </c>
      <c r="P5" s="99" t="s">
        <v>148</v>
      </c>
      <c r="Q5" s="99" t="s">
        <v>6</v>
      </c>
      <c r="R5" s="99" t="s">
        <v>60</v>
      </c>
      <c r="S5" s="101" t="s">
        <v>116</v>
      </c>
      <c r="T5" s="101" t="s">
        <v>8</v>
      </c>
      <c r="U5" s="101" t="s">
        <v>9</v>
      </c>
      <c r="V5" s="101" t="s">
        <v>10</v>
      </c>
      <c r="W5" s="101" t="s">
        <v>12</v>
      </c>
      <c r="X5" s="101" t="s">
        <v>11</v>
      </c>
      <c r="Y5" s="101" t="s">
        <v>109</v>
      </c>
      <c r="Z5" s="101" t="s">
        <v>111</v>
      </c>
      <c r="AA5" s="101" t="s">
        <v>110</v>
      </c>
      <c r="AB5" s="101" t="s">
        <v>113</v>
      </c>
      <c r="AC5" s="101" t="s">
        <v>74</v>
      </c>
      <c r="AD5" s="101" t="s">
        <v>112</v>
      </c>
      <c r="AE5" s="101" t="s">
        <v>13</v>
      </c>
      <c r="AF5" s="101" t="s">
        <v>14</v>
      </c>
      <c r="AG5" s="101" t="s">
        <v>15</v>
      </c>
      <c r="AH5" s="101" t="s">
        <v>16</v>
      </c>
      <c r="AI5" s="101" t="s">
        <v>17</v>
      </c>
      <c r="AJ5" s="101" t="s">
        <v>4</v>
      </c>
      <c r="AK5" s="101" t="s">
        <v>18</v>
      </c>
      <c r="AL5" s="101" t="s">
        <v>147</v>
      </c>
      <c r="AM5" s="101" t="s">
        <v>19</v>
      </c>
      <c r="AN5" s="101" t="s">
        <v>19</v>
      </c>
      <c r="AO5" s="101"/>
      <c r="AP5" s="39"/>
      <c r="AQ5" s="102"/>
      <c r="AR5" s="102"/>
      <c r="AS5" s="102"/>
    </row>
    <row r="6" spans="1:45" s="93" customFormat="1" ht="27.75" customHeight="1" x14ac:dyDescent="0.25">
      <c r="A6" s="85">
        <v>6</v>
      </c>
      <c r="J6" s="97"/>
      <c r="K6" s="98"/>
    </row>
    <row r="7" spans="1:45" ht="14.4" x14ac:dyDescent="0.3">
      <c r="A7" s="85">
        <v>7</v>
      </c>
      <c r="B7" s="71">
        <v>43202</v>
      </c>
      <c r="C7" s="71">
        <v>43208</v>
      </c>
      <c r="D7" s="9">
        <v>112</v>
      </c>
      <c r="E7" s="9" t="s">
        <v>140</v>
      </c>
      <c r="F7" s="72">
        <v>282</v>
      </c>
      <c r="H7" s="73">
        <v>112.73</v>
      </c>
      <c r="I7" s="73">
        <f>H5+G7-H7</f>
        <v>1971.9099999999999</v>
      </c>
      <c r="AP7"/>
    </row>
    <row r="8" spans="1:45" ht="14.4" x14ac:dyDescent="0.3">
      <c r="A8" s="85">
        <v>8</v>
      </c>
      <c r="B8" s="71">
        <v>43202</v>
      </c>
      <c r="C8" s="71">
        <v>43256</v>
      </c>
      <c r="D8" s="9">
        <v>113</v>
      </c>
      <c r="E8" s="9" t="s">
        <v>140</v>
      </c>
      <c r="F8" s="72">
        <v>283</v>
      </c>
      <c r="H8" s="73">
        <v>386.23</v>
      </c>
      <c r="I8" s="73">
        <f>I7+G8-H8</f>
        <v>1585.6799999999998</v>
      </c>
      <c r="AP8"/>
    </row>
    <row r="9" spans="1:45" ht="14.4" x14ac:dyDescent="0.3">
      <c r="A9" s="85">
        <v>9</v>
      </c>
      <c r="B9" s="71">
        <v>43202</v>
      </c>
      <c r="C9" s="71">
        <v>43229</v>
      </c>
      <c r="D9" s="9">
        <v>113</v>
      </c>
      <c r="E9" s="9" t="s">
        <v>140</v>
      </c>
      <c r="F9" s="72">
        <v>284</v>
      </c>
      <c r="H9" s="73">
        <v>500</v>
      </c>
      <c r="I9" s="73">
        <f t="shared" ref="I9:I26" si="0">I8+G9-H9</f>
        <v>1085.6799999999998</v>
      </c>
      <c r="AP9"/>
    </row>
    <row r="10" spans="1:45" ht="14.4" x14ac:dyDescent="0.3">
      <c r="A10" s="85">
        <v>10</v>
      </c>
      <c r="B10" s="71">
        <v>43202</v>
      </c>
      <c r="C10" s="71">
        <v>43210</v>
      </c>
      <c r="D10" s="9">
        <v>112</v>
      </c>
      <c r="E10" s="9" t="s">
        <v>140</v>
      </c>
      <c r="F10" s="72">
        <v>285</v>
      </c>
      <c r="H10" s="73">
        <v>200</v>
      </c>
      <c r="I10" s="73">
        <f t="shared" si="0"/>
        <v>885.67999999999984</v>
      </c>
      <c r="AP10"/>
    </row>
    <row r="11" spans="1:45" ht="14.4" x14ac:dyDescent="0.3">
      <c r="A11" s="85">
        <v>11</v>
      </c>
      <c r="B11" s="71">
        <v>43206</v>
      </c>
      <c r="C11" s="71">
        <v>43206</v>
      </c>
      <c r="D11" s="9">
        <v>112</v>
      </c>
      <c r="E11" s="9" t="s">
        <v>140</v>
      </c>
      <c r="F11" s="74" t="s">
        <v>138</v>
      </c>
      <c r="H11" s="73">
        <v>159.88</v>
      </c>
      <c r="I11" s="73">
        <f t="shared" si="0"/>
        <v>725.79999999999984</v>
      </c>
      <c r="AP11"/>
    </row>
    <row r="12" spans="1:45" ht="14.4" x14ac:dyDescent="0.3">
      <c r="A12" s="85">
        <v>12</v>
      </c>
      <c r="B12" s="71">
        <v>43215</v>
      </c>
      <c r="C12" s="71">
        <v>43215</v>
      </c>
      <c r="D12" s="9">
        <v>112</v>
      </c>
      <c r="E12" s="9" t="s">
        <v>140</v>
      </c>
      <c r="F12" s="7" t="s">
        <v>138</v>
      </c>
      <c r="H12" s="73">
        <v>515.66</v>
      </c>
      <c r="I12" s="73">
        <f t="shared" si="0"/>
        <v>210.13999999999987</v>
      </c>
      <c r="AP12"/>
    </row>
    <row r="13" spans="1:45" ht="14.4" x14ac:dyDescent="0.3">
      <c r="A13" s="85">
        <v>13</v>
      </c>
      <c r="B13" s="71">
        <v>43220</v>
      </c>
      <c r="C13" s="71">
        <v>43220</v>
      </c>
      <c r="D13" s="9">
        <v>112</v>
      </c>
      <c r="E13" s="9" t="s">
        <v>140</v>
      </c>
      <c r="F13" s="7" t="s">
        <v>37</v>
      </c>
      <c r="G13" s="73">
        <v>2000</v>
      </c>
      <c r="I13" s="73">
        <f t="shared" si="0"/>
        <v>2210.14</v>
      </c>
      <c r="N13" s="73">
        <v>2000</v>
      </c>
      <c r="AP13"/>
    </row>
    <row r="14" spans="1:45" ht="14.4" x14ac:dyDescent="0.3">
      <c r="A14" s="85">
        <v>14</v>
      </c>
      <c r="B14" s="71">
        <v>43228</v>
      </c>
      <c r="C14" s="71">
        <v>43228</v>
      </c>
      <c r="D14" s="9">
        <v>113</v>
      </c>
      <c r="E14" s="9" t="s">
        <v>140</v>
      </c>
      <c r="F14" s="7" t="s">
        <v>139</v>
      </c>
      <c r="H14" s="73">
        <v>35</v>
      </c>
      <c r="I14" s="73">
        <f t="shared" si="0"/>
        <v>2175.14</v>
      </c>
      <c r="AP14"/>
    </row>
    <row r="15" spans="1:45" ht="14.4" x14ac:dyDescent="0.3">
      <c r="A15" s="85">
        <v>15</v>
      </c>
      <c r="B15" s="71">
        <v>43230</v>
      </c>
      <c r="C15" s="71">
        <v>43235</v>
      </c>
      <c r="D15" s="9">
        <v>113</v>
      </c>
      <c r="E15" s="9" t="s">
        <v>140</v>
      </c>
      <c r="F15" s="72">
        <v>286</v>
      </c>
      <c r="H15" s="73">
        <v>231.75</v>
      </c>
      <c r="I15" s="73">
        <f t="shared" si="0"/>
        <v>1943.3899999999999</v>
      </c>
      <c r="AP15"/>
    </row>
    <row r="16" spans="1:45" ht="14.4" x14ac:dyDescent="0.3">
      <c r="A16" s="85">
        <v>16</v>
      </c>
      <c r="B16" s="71">
        <v>43236</v>
      </c>
      <c r="C16" s="71">
        <v>43236</v>
      </c>
      <c r="D16" s="9">
        <v>113</v>
      </c>
      <c r="E16" s="9" t="s">
        <v>140</v>
      </c>
      <c r="F16" s="7" t="s">
        <v>138</v>
      </c>
      <c r="H16" s="73">
        <v>159.88</v>
      </c>
      <c r="I16" s="73">
        <f t="shared" si="0"/>
        <v>1783.5099999999998</v>
      </c>
      <c r="AP16"/>
    </row>
    <row r="17" spans="1:42" ht="14.4" x14ac:dyDescent="0.3">
      <c r="A17" s="85">
        <v>17</v>
      </c>
      <c r="B17" s="71">
        <v>43245</v>
      </c>
      <c r="C17" s="71">
        <v>43245</v>
      </c>
      <c r="D17" s="9">
        <v>113</v>
      </c>
      <c r="E17" s="9" t="s">
        <v>140</v>
      </c>
      <c r="F17" s="7" t="s">
        <v>138</v>
      </c>
      <c r="H17" s="73">
        <v>515.66</v>
      </c>
      <c r="I17" s="73">
        <f t="shared" si="0"/>
        <v>1267.8499999999999</v>
      </c>
      <c r="AP17"/>
    </row>
    <row r="18" spans="1:42" ht="14.4" x14ac:dyDescent="0.3">
      <c r="A18" s="85">
        <v>18</v>
      </c>
      <c r="B18" s="71">
        <v>43269</v>
      </c>
      <c r="C18" s="71">
        <v>43269</v>
      </c>
      <c r="D18" s="9">
        <v>114</v>
      </c>
      <c r="E18" s="9" t="s">
        <v>140</v>
      </c>
      <c r="F18" s="7" t="s">
        <v>138</v>
      </c>
      <c r="H18" s="73">
        <v>159.88</v>
      </c>
      <c r="I18" s="73">
        <f t="shared" si="0"/>
        <v>1107.9699999999998</v>
      </c>
      <c r="AP18"/>
    </row>
    <row r="19" spans="1:42" ht="14.4" x14ac:dyDescent="0.3">
      <c r="A19" s="85">
        <v>19</v>
      </c>
      <c r="B19" s="71">
        <v>43276</v>
      </c>
      <c r="C19" s="71">
        <v>43276</v>
      </c>
      <c r="D19" s="9">
        <v>114</v>
      </c>
      <c r="E19" s="9" t="s">
        <v>140</v>
      </c>
      <c r="F19" s="7" t="s">
        <v>138</v>
      </c>
      <c r="H19" s="73">
        <v>515.66</v>
      </c>
      <c r="I19" s="73">
        <f t="shared" si="0"/>
        <v>592.30999999999983</v>
      </c>
      <c r="AP19"/>
    </row>
    <row r="20" spans="1:42" ht="14.4" x14ac:dyDescent="0.3">
      <c r="A20" s="85">
        <v>20</v>
      </c>
      <c r="B20" s="71">
        <v>43314</v>
      </c>
      <c r="C20" s="71">
        <v>43314</v>
      </c>
      <c r="D20" s="9">
        <v>115</v>
      </c>
      <c r="E20" s="9" t="s">
        <v>140</v>
      </c>
      <c r="F20" s="7" t="s">
        <v>24</v>
      </c>
      <c r="G20" s="73">
        <v>495.78</v>
      </c>
      <c r="I20" s="73">
        <f t="shared" si="0"/>
        <v>1088.0899999999997</v>
      </c>
      <c r="AP20"/>
    </row>
    <row r="21" spans="1:42" ht="14.4" x14ac:dyDescent="0.3">
      <c r="A21" s="85">
        <v>21</v>
      </c>
      <c r="B21" s="71">
        <v>43315</v>
      </c>
      <c r="C21" s="9" t="s">
        <v>137</v>
      </c>
      <c r="D21" s="9" t="s">
        <v>137</v>
      </c>
      <c r="E21" s="9" t="s">
        <v>137</v>
      </c>
      <c r="F21" s="72">
        <v>287</v>
      </c>
      <c r="I21" s="73">
        <f t="shared" si="0"/>
        <v>1088.0899999999997</v>
      </c>
      <c r="AP21"/>
    </row>
    <row r="22" spans="1:42" ht="14.4" x14ac:dyDescent="0.3">
      <c r="A22" s="85">
        <v>22</v>
      </c>
      <c r="B22" s="71">
        <v>43318</v>
      </c>
      <c r="C22" s="71">
        <v>43322</v>
      </c>
      <c r="D22" s="9">
        <v>116</v>
      </c>
      <c r="E22" s="9" t="s">
        <v>140</v>
      </c>
      <c r="F22" s="72">
        <v>288</v>
      </c>
      <c r="H22" s="73">
        <v>70</v>
      </c>
      <c r="I22" s="73">
        <f t="shared" si="0"/>
        <v>1018.0899999999997</v>
      </c>
      <c r="AP22"/>
    </row>
    <row r="23" spans="1:42" ht="14.4" x14ac:dyDescent="0.3">
      <c r="A23" s="85">
        <v>23</v>
      </c>
      <c r="B23" s="71">
        <v>43329</v>
      </c>
      <c r="C23" s="71">
        <v>43329</v>
      </c>
      <c r="D23" s="9">
        <v>116</v>
      </c>
      <c r="E23" s="9" t="s">
        <v>140</v>
      </c>
      <c r="F23" s="7" t="s">
        <v>37</v>
      </c>
      <c r="G23" s="73">
        <v>1000</v>
      </c>
      <c r="I23" s="73">
        <f t="shared" si="0"/>
        <v>2018.0899999999997</v>
      </c>
      <c r="N23" s="73">
        <v>1000</v>
      </c>
      <c r="AP23"/>
    </row>
    <row r="24" spans="1:42" ht="14.4" x14ac:dyDescent="0.3">
      <c r="A24" s="85">
        <v>24</v>
      </c>
      <c r="B24" s="71">
        <v>43340</v>
      </c>
      <c r="E24" s="9" t="s">
        <v>140</v>
      </c>
      <c r="F24" s="72">
        <v>289</v>
      </c>
      <c r="H24" s="82">
        <v>8</v>
      </c>
      <c r="I24" s="73">
        <f t="shared" si="0"/>
        <v>2010.0899999999997</v>
      </c>
      <c r="AP24"/>
    </row>
    <row r="25" spans="1:42" ht="14.4" x14ac:dyDescent="0.3">
      <c r="A25" s="85">
        <v>25</v>
      </c>
      <c r="B25" s="71">
        <v>43340</v>
      </c>
      <c r="C25" s="71">
        <v>43343</v>
      </c>
      <c r="D25" s="9">
        <v>116</v>
      </c>
      <c r="E25" s="9" t="s">
        <v>140</v>
      </c>
      <c r="F25" s="72">
        <v>290</v>
      </c>
      <c r="H25" s="73">
        <v>30.18</v>
      </c>
      <c r="I25" s="73">
        <f t="shared" si="0"/>
        <v>1979.9099999999996</v>
      </c>
      <c r="AP25"/>
    </row>
    <row r="26" spans="1:42" ht="14.4" x14ac:dyDescent="0.3">
      <c r="A26" s="85">
        <v>26</v>
      </c>
      <c r="B26" s="71">
        <v>43340</v>
      </c>
      <c r="C26" s="71">
        <v>43343</v>
      </c>
      <c r="D26" s="9">
        <v>116</v>
      </c>
      <c r="E26" s="9" t="s">
        <v>140</v>
      </c>
      <c r="F26" s="72">
        <v>291</v>
      </c>
      <c r="H26" s="73">
        <v>645</v>
      </c>
      <c r="I26" s="73">
        <f t="shared" si="0"/>
        <v>1334.9099999999996</v>
      </c>
      <c r="AP26"/>
    </row>
    <row r="27" spans="1:42" ht="14.4" x14ac:dyDescent="0.3">
      <c r="A27" s="85">
        <v>27</v>
      </c>
      <c r="B27" s="84" t="s">
        <v>141</v>
      </c>
      <c r="G27" s="40"/>
      <c r="H27" s="89" t="s">
        <v>142</v>
      </c>
      <c r="I27" s="82">
        <v>8</v>
      </c>
      <c r="AP27"/>
    </row>
    <row r="28" spans="1:42" ht="14.4" x14ac:dyDescent="0.3">
      <c r="A28" s="85">
        <v>28</v>
      </c>
      <c r="H28" s="90" t="s">
        <v>143</v>
      </c>
      <c r="I28" s="91">
        <f>SUM(I26:I27)</f>
        <v>1342.9099999999996</v>
      </c>
      <c r="N28" s="105"/>
      <c r="O28" s="105"/>
      <c r="AP28"/>
    </row>
    <row r="29" spans="1:42" ht="14.4" x14ac:dyDescent="0.3">
      <c r="A29" s="85">
        <v>29</v>
      </c>
      <c r="N29" s="105"/>
      <c r="O29" s="105"/>
      <c r="AP29"/>
    </row>
    <row r="30" spans="1:42" ht="14.4" x14ac:dyDescent="0.3">
      <c r="A30" s="85">
        <v>30</v>
      </c>
      <c r="N30" s="105"/>
      <c r="O30" s="105"/>
      <c r="AP30"/>
    </row>
    <row r="31" spans="1:42" ht="14.4" x14ac:dyDescent="0.3">
      <c r="A31" s="85">
        <v>31</v>
      </c>
      <c r="B31" s="71">
        <v>43356</v>
      </c>
      <c r="E31" s="9" t="s">
        <v>140</v>
      </c>
      <c r="F31" s="72">
        <v>292</v>
      </c>
      <c r="H31" s="73">
        <v>288.87</v>
      </c>
      <c r="I31" s="73">
        <f>I26+G31-H31</f>
        <v>1046.0399999999995</v>
      </c>
      <c r="N31" s="105"/>
      <c r="O31" s="105"/>
      <c r="AP31"/>
    </row>
    <row r="32" spans="1:42" x14ac:dyDescent="0.25">
      <c r="A32" s="85">
        <v>32</v>
      </c>
      <c r="B32" s="71">
        <v>43356</v>
      </c>
      <c r="E32" s="9" t="s">
        <v>140</v>
      </c>
      <c r="F32" s="72">
        <v>293</v>
      </c>
      <c r="H32" s="73">
        <v>17.510000000000002</v>
      </c>
      <c r="I32" s="73">
        <f>I31+G32-H32</f>
        <v>1028.5299999999995</v>
      </c>
      <c r="N32" s="105"/>
      <c r="O32" s="105"/>
    </row>
    <row r="33" spans="1:15" x14ac:dyDescent="0.25">
      <c r="A33" s="85">
        <v>33</v>
      </c>
      <c r="B33" s="71">
        <v>43356</v>
      </c>
      <c r="E33" s="9" t="s">
        <v>140</v>
      </c>
      <c r="F33" s="72">
        <v>294</v>
      </c>
      <c r="H33" s="73">
        <v>255</v>
      </c>
      <c r="I33" s="73">
        <f>I32+G33-H33</f>
        <v>773.52999999999952</v>
      </c>
      <c r="N33" s="105"/>
      <c r="O33" s="105"/>
    </row>
    <row r="34" spans="1:15" x14ac:dyDescent="0.25">
      <c r="A34" s="85">
        <v>34</v>
      </c>
      <c r="B34" s="71">
        <v>43356</v>
      </c>
      <c r="E34" s="9" t="s">
        <v>140</v>
      </c>
      <c r="F34" s="72">
        <v>295</v>
      </c>
      <c r="H34" s="73">
        <v>300</v>
      </c>
      <c r="I34" s="73">
        <f>I33+G34-H34</f>
        <v>473.52999999999952</v>
      </c>
      <c r="N34" s="105"/>
      <c r="O34" s="105"/>
    </row>
    <row r="35" spans="1:15" x14ac:dyDescent="0.25">
      <c r="A35" s="85">
        <v>35</v>
      </c>
      <c r="B35" s="71"/>
      <c r="F35" s="72"/>
      <c r="N35" s="105"/>
      <c r="O35" s="105"/>
    </row>
    <row r="36" spans="1:15" x14ac:dyDescent="0.25">
      <c r="A36" s="85">
        <v>36</v>
      </c>
      <c r="B36" s="71"/>
      <c r="F36" s="72"/>
      <c r="N36" s="105"/>
      <c r="O36" s="105"/>
    </row>
    <row r="37" spans="1:15" x14ac:dyDescent="0.25">
      <c r="A37" s="85">
        <v>37</v>
      </c>
      <c r="B37" s="71">
        <v>43398</v>
      </c>
      <c r="E37" s="9" t="s">
        <v>140</v>
      </c>
      <c r="F37" s="72">
        <v>296</v>
      </c>
      <c r="H37" s="73">
        <v>296.25</v>
      </c>
      <c r="M37" s="73" t="s">
        <v>177</v>
      </c>
      <c r="N37" s="105"/>
      <c r="O37" s="105"/>
    </row>
    <row r="38" spans="1:15" x14ac:dyDescent="0.25">
      <c r="A38" s="85">
        <v>38</v>
      </c>
      <c r="B38" s="71">
        <v>43398</v>
      </c>
      <c r="E38" s="9" t="s">
        <v>140</v>
      </c>
      <c r="F38" s="72">
        <v>297</v>
      </c>
      <c r="H38" s="73">
        <v>73.239999999999995</v>
      </c>
      <c r="M38" s="73" t="s">
        <v>175</v>
      </c>
      <c r="N38" s="105"/>
      <c r="O38" s="105"/>
    </row>
    <row r="39" spans="1:15" x14ac:dyDescent="0.25">
      <c r="A39" s="85">
        <v>39</v>
      </c>
      <c r="B39" s="71">
        <v>43398</v>
      </c>
      <c r="E39" s="9" t="s">
        <v>140</v>
      </c>
      <c r="F39" s="72">
        <v>298</v>
      </c>
      <c r="H39" s="73">
        <v>472.5</v>
      </c>
      <c r="M39" s="73" t="s">
        <v>149</v>
      </c>
      <c r="N39" s="105" t="s">
        <v>178</v>
      </c>
    </row>
    <row r="40" spans="1:15" x14ac:dyDescent="0.25">
      <c r="A40" s="85">
        <v>40</v>
      </c>
      <c r="B40" s="71">
        <v>43398</v>
      </c>
      <c r="E40" s="9" t="s">
        <v>140</v>
      </c>
      <c r="F40" s="72">
        <v>299</v>
      </c>
      <c r="H40" s="73">
        <v>300</v>
      </c>
      <c r="M40" s="73" t="s">
        <v>176</v>
      </c>
    </row>
    <row r="41" spans="1:15" x14ac:dyDescent="0.25">
      <c r="A41" s="85">
        <v>41</v>
      </c>
      <c r="B41" s="71"/>
      <c r="F41" s="72"/>
    </row>
    <row r="42" spans="1:15" x14ac:dyDescent="0.25">
      <c r="A42" s="85">
        <v>42</v>
      </c>
    </row>
    <row r="43" spans="1:15" x14ac:dyDescent="0.25">
      <c r="A43" s="85">
        <v>43</v>
      </c>
    </row>
    <row r="44" spans="1:15" x14ac:dyDescent="0.25">
      <c r="A44" s="85">
        <v>44</v>
      </c>
    </row>
    <row r="45" spans="1:15" x14ac:dyDescent="0.25">
      <c r="A45" s="85">
        <v>45</v>
      </c>
    </row>
    <row r="46" spans="1:15" x14ac:dyDescent="0.25">
      <c r="A46" s="85">
        <v>46</v>
      </c>
    </row>
    <row r="47" spans="1:15" x14ac:dyDescent="0.25">
      <c r="A47" s="85">
        <v>47</v>
      </c>
    </row>
    <row r="48" spans="1:15" x14ac:dyDescent="0.25">
      <c r="A48" s="85">
        <v>48</v>
      </c>
    </row>
    <row r="49" spans="1:14" x14ac:dyDescent="0.25">
      <c r="A49" s="85">
        <v>49</v>
      </c>
    </row>
    <row r="50" spans="1:14" ht="14.4" x14ac:dyDescent="0.3">
      <c r="A50" s="85">
        <v>50</v>
      </c>
      <c r="B50"/>
    </row>
    <row r="51" spans="1:14" ht="14.4" x14ac:dyDescent="0.3">
      <c r="A51" s="85">
        <v>51</v>
      </c>
      <c r="B51"/>
      <c r="D51" s="9" t="s">
        <v>157</v>
      </c>
      <c r="N51" s="105"/>
    </row>
    <row r="52" spans="1:14" ht="14.4" x14ac:dyDescent="0.3">
      <c r="A52" s="85">
        <v>52</v>
      </c>
      <c r="B52"/>
      <c r="D52" s="9" t="s">
        <v>155</v>
      </c>
      <c r="E52" s="9" t="s">
        <v>171</v>
      </c>
      <c r="N52" s="106"/>
    </row>
    <row r="53" spans="1:14" ht="14.4" x14ac:dyDescent="0.3">
      <c r="A53" s="85">
        <v>53</v>
      </c>
      <c r="B53"/>
      <c r="D53" s="9" t="s">
        <v>155</v>
      </c>
      <c r="E53" s="9" t="s">
        <v>172</v>
      </c>
    </row>
    <row r="54" spans="1:14" ht="14.4" x14ac:dyDescent="0.3">
      <c r="A54" s="85">
        <v>54</v>
      </c>
      <c r="B54"/>
      <c r="D54" s="9" t="s">
        <v>155</v>
      </c>
      <c r="E54" s="9" t="s">
        <v>170</v>
      </c>
    </row>
    <row r="55" spans="1:14" ht="14.4" x14ac:dyDescent="0.3">
      <c r="A55" s="85">
        <v>55</v>
      </c>
      <c r="B55"/>
      <c r="D55" s="9" t="s">
        <v>155</v>
      </c>
      <c r="E55" s="9" t="s">
        <v>158</v>
      </c>
    </row>
    <row r="56" spans="1:14" ht="14.4" x14ac:dyDescent="0.3">
      <c r="A56" s="85">
        <v>56</v>
      </c>
      <c r="B56"/>
      <c r="D56" s="9" t="s">
        <v>155</v>
      </c>
      <c r="E56" s="9" t="s">
        <v>169</v>
      </c>
    </row>
    <row r="57" spans="1:14" ht="14.4" x14ac:dyDescent="0.3">
      <c r="A57" s="85">
        <v>57</v>
      </c>
      <c r="B57"/>
      <c r="D57" s="9" t="s">
        <v>155</v>
      </c>
      <c r="E57" s="9" t="s">
        <v>149</v>
      </c>
    </row>
    <row r="58" spans="1:14" ht="14.4" x14ac:dyDescent="0.3">
      <c r="A58" s="85">
        <v>58</v>
      </c>
      <c r="B58"/>
      <c r="D58" s="9" t="s">
        <v>155</v>
      </c>
      <c r="E58" s="9" t="s">
        <v>154</v>
      </c>
    </row>
    <row r="59" spans="1:14" ht="14.4" x14ac:dyDescent="0.3">
      <c r="A59" s="85">
        <v>59</v>
      </c>
      <c r="B59"/>
      <c r="D59" s="9" t="s">
        <v>162</v>
      </c>
      <c r="E59" s="9" t="s">
        <v>164</v>
      </c>
    </row>
    <row r="60" spans="1:14" ht="14.4" x14ac:dyDescent="0.3">
      <c r="A60" s="85">
        <v>60</v>
      </c>
      <c r="B60"/>
      <c r="D60" s="9" t="s">
        <v>162</v>
      </c>
      <c r="E60" s="9" t="s">
        <v>163</v>
      </c>
    </row>
    <row r="61" spans="1:14" ht="14.4" x14ac:dyDescent="0.3">
      <c r="A61" s="85">
        <v>61</v>
      </c>
      <c r="B61"/>
      <c r="D61" s="9" t="s">
        <v>4</v>
      </c>
      <c r="E61" s="9" t="s">
        <v>14</v>
      </c>
    </row>
    <row r="62" spans="1:14" ht="14.4" x14ac:dyDescent="0.3">
      <c r="A62" s="85">
        <v>62</v>
      </c>
      <c r="B62"/>
      <c r="D62" s="9" t="s">
        <v>4</v>
      </c>
      <c r="E62" s="9" t="s">
        <v>5</v>
      </c>
    </row>
    <row r="63" spans="1:14" ht="14.4" x14ac:dyDescent="0.3">
      <c r="A63" s="85">
        <v>63</v>
      </c>
      <c r="B63"/>
      <c r="D63" s="9" t="s">
        <v>173</v>
      </c>
      <c r="E63" s="9" t="s">
        <v>174</v>
      </c>
    </row>
    <row r="64" spans="1:14" ht="14.4" x14ac:dyDescent="0.3">
      <c r="A64" s="85">
        <v>64</v>
      </c>
      <c r="B64"/>
      <c r="D64" s="9" t="s">
        <v>4</v>
      </c>
      <c r="E64" s="9" t="s">
        <v>18</v>
      </c>
    </row>
    <row r="65" spans="1:5" ht="14.4" x14ac:dyDescent="0.3">
      <c r="A65" s="85">
        <v>65</v>
      </c>
      <c r="B65"/>
      <c r="D65" s="9" t="s">
        <v>12</v>
      </c>
      <c r="E65" s="9" t="s">
        <v>167</v>
      </c>
    </row>
    <row r="66" spans="1:5" ht="14.4" x14ac:dyDescent="0.3">
      <c r="A66" s="85">
        <v>66</v>
      </c>
      <c r="B66"/>
      <c r="D66" s="9" t="s">
        <v>12</v>
      </c>
      <c r="E66" s="9" t="s">
        <v>166</v>
      </c>
    </row>
    <row r="67" spans="1:5" ht="14.4" x14ac:dyDescent="0.3">
      <c r="A67" s="85">
        <v>67</v>
      </c>
      <c r="B67"/>
      <c r="D67" s="9" t="s">
        <v>12</v>
      </c>
      <c r="E67" s="9" t="s">
        <v>152</v>
      </c>
    </row>
    <row r="68" spans="1:5" ht="14.4" x14ac:dyDescent="0.3">
      <c r="A68" s="85">
        <v>68</v>
      </c>
      <c r="B68"/>
      <c r="D68" s="9" t="s">
        <v>12</v>
      </c>
      <c r="E68" s="9" t="s">
        <v>153</v>
      </c>
    </row>
    <row r="69" spans="1:5" ht="14.4" x14ac:dyDescent="0.3">
      <c r="A69" s="85">
        <v>69</v>
      </c>
      <c r="B69"/>
      <c r="D69" s="9" t="s">
        <v>12</v>
      </c>
      <c r="E69" s="9" t="s">
        <v>29</v>
      </c>
    </row>
    <row r="70" spans="1:5" ht="14.4" x14ac:dyDescent="0.3">
      <c r="A70" s="85">
        <v>70</v>
      </c>
      <c r="B70"/>
      <c r="D70" s="9" t="s">
        <v>12</v>
      </c>
      <c r="E70" s="9" t="s">
        <v>15</v>
      </c>
    </row>
    <row r="71" spans="1:5" ht="14.4" x14ac:dyDescent="0.3">
      <c r="A71" s="85">
        <v>71</v>
      </c>
      <c r="B71"/>
      <c r="D71" s="9" t="s">
        <v>12</v>
      </c>
      <c r="E71" s="9" t="s">
        <v>151</v>
      </c>
    </row>
    <row r="72" spans="1:5" ht="14.4" x14ac:dyDescent="0.3">
      <c r="A72" s="85">
        <v>72</v>
      </c>
      <c r="B72"/>
      <c r="D72" s="9" t="s">
        <v>12</v>
      </c>
      <c r="E72" s="9" t="s">
        <v>150</v>
      </c>
    </row>
    <row r="73" spans="1:5" ht="14.4" x14ac:dyDescent="0.3">
      <c r="A73" s="85">
        <v>73</v>
      </c>
      <c r="B73"/>
      <c r="D73" s="9" t="s">
        <v>12</v>
      </c>
      <c r="E73" s="9" t="s">
        <v>109</v>
      </c>
    </row>
    <row r="74" spans="1:5" ht="14.4" x14ac:dyDescent="0.3">
      <c r="A74" s="85">
        <v>74</v>
      </c>
      <c r="B74"/>
      <c r="D74" s="9" t="s">
        <v>12</v>
      </c>
      <c r="E74" s="9" t="s">
        <v>161</v>
      </c>
    </row>
    <row r="75" spans="1:5" ht="14.4" x14ac:dyDescent="0.3">
      <c r="A75" s="85">
        <v>75</v>
      </c>
      <c r="B75"/>
      <c r="D75" s="9" t="s">
        <v>12</v>
      </c>
      <c r="E75" s="9" t="s">
        <v>160</v>
      </c>
    </row>
    <row r="76" spans="1:5" ht="14.4" x14ac:dyDescent="0.3">
      <c r="A76" s="85">
        <v>76</v>
      </c>
      <c r="B76"/>
      <c r="D76" s="9" t="s">
        <v>12</v>
      </c>
      <c r="E76" s="9" t="s">
        <v>159</v>
      </c>
    </row>
    <row r="77" spans="1:5" ht="14.4" x14ac:dyDescent="0.3">
      <c r="A77" s="85">
        <v>77</v>
      </c>
      <c r="B77"/>
      <c r="D77" s="9" t="s">
        <v>12</v>
      </c>
      <c r="E77" s="9" t="s">
        <v>110</v>
      </c>
    </row>
    <row r="78" spans="1:5" ht="14.4" x14ac:dyDescent="0.3">
      <c r="A78" s="85">
        <v>78</v>
      </c>
      <c r="B78"/>
      <c r="D78" s="9" t="s">
        <v>12</v>
      </c>
      <c r="E78" s="9" t="s">
        <v>165</v>
      </c>
    </row>
    <row r="79" spans="1:5" x14ac:dyDescent="0.25">
      <c r="A79" s="85">
        <v>79</v>
      </c>
      <c r="D79" s="9" t="s">
        <v>156</v>
      </c>
      <c r="E79" s="9" t="s">
        <v>7</v>
      </c>
    </row>
    <row r="80" spans="1:5" x14ac:dyDescent="0.25">
      <c r="A80" s="85">
        <v>80</v>
      </c>
      <c r="D80" s="9" t="s">
        <v>156</v>
      </c>
      <c r="E80" s="9" t="s">
        <v>168</v>
      </c>
    </row>
    <row r="81" spans="1:1" x14ac:dyDescent="0.25">
      <c r="A81" s="85">
        <v>81</v>
      </c>
    </row>
    <row r="82" spans="1:1" x14ac:dyDescent="0.25">
      <c r="A82" s="85">
        <v>82</v>
      </c>
    </row>
    <row r="83" spans="1:1" x14ac:dyDescent="0.25">
      <c r="A83" s="85">
        <v>83</v>
      </c>
    </row>
    <row r="84" spans="1:1" x14ac:dyDescent="0.25">
      <c r="A84" s="85">
        <v>84</v>
      </c>
    </row>
    <row r="85" spans="1:1" x14ac:dyDescent="0.25">
      <c r="A85" s="85">
        <v>85</v>
      </c>
    </row>
    <row r="86" spans="1:1" x14ac:dyDescent="0.25">
      <c r="A86" s="85">
        <v>86</v>
      </c>
    </row>
    <row r="87" spans="1:1" x14ac:dyDescent="0.25">
      <c r="A87" s="85">
        <v>87</v>
      </c>
    </row>
    <row r="88" spans="1:1" x14ac:dyDescent="0.25">
      <c r="A88" s="85">
        <v>88</v>
      </c>
    </row>
    <row r="89" spans="1:1" x14ac:dyDescent="0.25">
      <c r="A89" s="85">
        <v>89</v>
      </c>
    </row>
    <row r="90" spans="1:1" x14ac:dyDescent="0.25">
      <c r="A90" s="85">
        <v>90</v>
      </c>
    </row>
    <row r="91" spans="1:1" x14ac:dyDescent="0.25">
      <c r="A91" s="85">
        <v>91</v>
      </c>
    </row>
    <row r="92" spans="1:1" x14ac:dyDescent="0.25">
      <c r="A92" s="85">
        <v>92</v>
      </c>
    </row>
    <row r="93" spans="1:1" x14ac:dyDescent="0.25">
      <c r="A93" s="85">
        <v>93</v>
      </c>
    </row>
    <row r="94" spans="1:1" x14ac:dyDescent="0.25">
      <c r="A94" s="85">
        <v>94</v>
      </c>
    </row>
    <row r="95" spans="1:1" x14ac:dyDescent="0.25">
      <c r="A95" s="85">
        <v>95</v>
      </c>
    </row>
    <row r="96" spans="1:1" x14ac:dyDescent="0.25">
      <c r="A96" s="85">
        <v>96</v>
      </c>
    </row>
    <row r="97" spans="1:1" x14ac:dyDescent="0.25">
      <c r="A97" s="85">
        <v>97</v>
      </c>
    </row>
    <row r="98" spans="1:1" x14ac:dyDescent="0.25">
      <c r="A98" s="85">
        <v>98</v>
      </c>
    </row>
    <row r="99" spans="1:1" x14ac:dyDescent="0.25">
      <c r="A99" s="85">
        <v>99</v>
      </c>
    </row>
    <row r="100" spans="1:1" x14ac:dyDescent="0.25">
      <c r="A100" s="85">
        <v>100</v>
      </c>
    </row>
    <row r="101" spans="1:1" x14ac:dyDescent="0.25">
      <c r="A101" s="85">
        <v>101</v>
      </c>
    </row>
    <row r="102" spans="1:1" x14ac:dyDescent="0.25">
      <c r="A102" s="85">
        <v>102</v>
      </c>
    </row>
    <row r="103" spans="1:1" x14ac:dyDescent="0.25">
      <c r="A103" s="85">
        <v>103</v>
      </c>
    </row>
    <row r="104" spans="1:1" x14ac:dyDescent="0.25">
      <c r="A104" s="85">
        <v>104</v>
      </c>
    </row>
    <row r="105" spans="1:1" x14ac:dyDescent="0.25">
      <c r="A105" s="85">
        <v>105</v>
      </c>
    </row>
    <row r="106" spans="1:1" x14ac:dyDescent="0.25">
      <c r="A106" s="85">
        <v>106</v>
      </c>
    </row>
    <row r="107" spans="1:1" x14ac:dyDescent="0.25">
      <c r="A107" s="85">
        <v>107</v>
      </c>
    </row>
    <row r="108" spans="1:1" x14ac:dyDescent="0.25">
      <c r="A108" s="85">
        <v>108</v>
      </c>
    </row>
    <row r="109" spans="1:1" x14ac:dyDescent="0.25">
      <c r="A109" s="85">
        <v>109</v>
      </c>
    </row>
    <row r="110" spans="1:1" x14ac:dyDescent="0.25">
      <c r="A110" s="85">
        <v>110</v>
      </c>
    </row>
    <row r="111" spans="1:1" x14ac:dyDescent="0.25">
      <c r="A111" s="85">
        <v>111</v>
      </c>
    </row>
    <row r="112" spans="1:1" x14ac:dyDescent="0.25">
      <c r="A112" s="85">
        <v>112</v>
      </c>
    </row>
    <row r="113" spans="1:1" x14ac:dyDescent="0.25">
      <c r="A113" s="85">
        <v>113</v>
      </c>
    </row>
    <row r="114" spans="1:1" x14ac:dyDescent="0.25">
      <c r="A114" s="85">
        <v>114</v>
      </c>
    </row>
    <row r="115" spans="1:1" x14ac:dyDescent="0.25">
      <c r="A115" s="85">
        <v>115</v>
      </c>
    </row>
    <row r="116" spans="1:1" x14ac:dyDescent="0.25">
      <c r="A116" s="85">
        <v>116</v>
      </c>
    </row>
    <row r="117" spans="1:1" x14ac:dyDescent="0.25">
      <c r="A117" s="85">
        <v>117</v>
      </c>
    </row>
    <row r="118" spans="1:1" x14ac:dyDescent="0.25">
      <c r="A118" s="85">
        <v>118</v>
      </c>
    </row>
    <row r="119" spans="1:1" x14ac:dyDescent="0.25">
      <c r="A119" s="85">
        <v>119</v>
      </c>
    </row>
    <row r="120" spans="1:1" x14ac:dyDescent="0.25">
      <c r="A120" s="85">
        <v>120</v>
      </c>
    </row>
    <row r="121" spans="1:1" x14ac:dyDescent="0.25">
      <c r="A121" s="85">
        <v>121</v>
      </c>
    </row>
    <row r="122" spans="1:1" x14ac:dyDescent="0.25">
      <c r="A122" s="85">
        <v>122</v>
      </c>
    </row>
    <row r="123" spans="1:1" x14ac:dyDescent="0.25">
      <c r="A123" s="85">
        <v>123</v>
      </c>
    </row>
    <row r="124" spans="1:1" x14ac:dyDescent="0.25">
      <c r="A124" s="85">
        <v>124</v>
      </c>
    </row>
    <row r="125" spans="1:1" x14ac:dyDescent="0.25">
      <c r="A125" s="85">
        <v>125</v>
      </c>
    </row>
    <row r="126" spans="1:1" x14ac:dyDescent="0.25">
      <c r="A126" s="85">
        <v>126</v>
      </c>
    </row>
    <row r="127" spans="1:1" x14ac:dyDescent="0.25">
      <c r="A127" s="85">
        <v>127</v>
      </c>
    </row>
    <row r="128" spans="1:1" x14ac:dyDescent="0.25">
      <c r="A128" s="85">
        <v>128</v>
      </c>
    </row>
    <row r="129" spans="1:1" x14ac:dyDescent="0.25">
      <c r="A129" s="85">
        <v>129</v>
      </c>
    </row>
    <row r="130" spans="1:1" x14ac:dyDescent="0.25">
      <c r="A130" s="85">
        <v>130</v>
      </c>
    </row>
    <row r="131" spans="1:1" x14ac:dyDescent="0.25">
      <c r="A131" s="85">
        <v>131</v>
      </c>
    </row>
    <row r="132" spans="1:1" x14ac:dyDescent="0.25">
      <c r="A132" s="85">
        <v>132</v>
      </c>
    </row>
    <row r="133" spans="1:1" x14ac:dyDescent="0.25">
      <c r="A133" s="85">
        <v>133</v>
      </c>
    </row>
    <row r="134" spans="1:1" x14ac:dyDescent="0.25">
      <c r="A134" s="85">
        <v>134</v>
      </c>
    </row>
    <row r="135" spans="1:1" x14ac:dyDescent="0.25">
      <c r="A135" s="85">
        <v>135</v>
      </c>
    </row>
    <row r="136" spans="1:1" x14ac:dyDescent="0.25">
      <c r="A136" s="85">
        <v>136</v>
      </c>
    </row>
    <row r="137" spans="1:1" x14ac:dyDescent="0.25">
      <c r="A137" s="85">
        <v>137</v>
      </c>
    </row>
    <row r="138" spans="1:1" x14ac:dyDescent="0.25">
      <c r="A138" s="85">
        <v>138</v>
      </c>
    </row>
    <row r="139" spans="1:1" x14ac:dyDescent="0.25">
      <c r="A139" s="85">
        <v>139</v>
      </c>
    </row>
    <row r="140" spans="1:1" x14ac:dyDescent="0.25">
      <c r="A140" s="85">
        <v>140</v>
      </c>
    </row>
    <row r="141" spans="1:1" x14ac:dyDescent="0.25">
      <c r="A141" s="85">
        <v>141</v>
      </c>
    </row>
    <row r="142" spans="1:1" x14ac:dyDescent="0.25">
      <c r="A142" s="85">
        <v>142</v>
      </c>
    </row>
    <row r="143" spans="1:1" x14ac:dyDescent="0.25">
      <c r="A143" s="85">
        <v>143</v>
      </c>
    </row>
    <row r="144" spans="1:1" x14ac:dyDescent="0.25">
      <c r="A144" s="85">
        <v>144</v>
      </c>
    </row>
    <row r="145" spans="1:1" x14ac:dyDescent="0.25">
      <c r="A145" s="85">
        <v>145</v>
      </c>
    </row>
    <row r="146" spans="1:1" x14ac:dyDescent="0.25">
      <c r="A146" s="85">
        <v>146</v>
      </c>
    </row>
    <row r="147" spans="1:1" x14ac:dyDescent="0.25">
      <c r="A147" s="85">
        <v>147</v>
      </c>
    </row>
  </sheetData>
  <sortState xmlns:xlrd2="http://schemas.microsoft.com/office/spreadsheetml/2017/richdata2" ref="D51:E80">
    <sortCondition ref="D51:D80"/>
    <sortCondition ref="E51:E8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DF8E-3EA5-4DFE-9E04-F841E6DE4E93}">
  <dimension ref="A1:AN128"/>
  <sheetViews>
    <sheetView zoomScale="120" zoomScaleNormal="12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I61" sqref="I61"/>
    </sheetView>
  </sheetViews>
  <sheetFormatPr defaultColWidth="9.109375" defaultRowHeight="12" x14ac:dyDescent="0.25"/>
  <cols>
    <col min="1" max="1" width="3.44140625" style="7" bestFit="1" customWidth="1"/>
    <col min="2" max="2" width="27.109375" style="9" bestFit="1" customWidth="1"/>
    <col min="3" max="3" width="17.33203125" style="9" bestFit="1" customWidth="1"/>
    <col min="4" max="4" width="17.44140625" style="9" bestFit="1" customWidth="1"/>
    <col min="5" max="5" width="10.109375" style="9" bestFit="1" customWidth="1"/>
    <col min="6" max="6" width="12.44140625" style="9" bestFit="1" customWidth="1"/>
    <col min="7" max="7" width="12.6640625" style="73" bestFit="1" customWidth="1"/>
    <col min="8" max="8" width="12.33203125" style="73" bestFit="1" customWidth="1"/>
    <col min="9" max="9" width="24.5546875" style="9" bestFit="1" customWidth="1"/>
    <col min="10" max="10" width="16.33203125" style="9" bestFit="1" customWidth="1"/>
    <col min="11" max="11" width="1.44140625" style="13" customWidth="1"/>
    <col min="12" max="12" width="13" style="8" bestFit="1" customWidth="1"/>
    <col min="13" max="13" width="17.109375" style="8" customWidth="1"/>
    <col min="14" max="14" width="10.33203125" style="8" bestFit="1" customWidth="1"/>
    <col min="15" max="15" width="11.5546875" style="8" bestFit="1" customWidth="1"/>
    <col min="16" max="16" width="7.88671875" style="8" bestFit="1" customWidth="1"/>
    <col min="17" max="17" width="14.88671875" style="8" bestFit="1" customWidth="1"/>
    <col min="18" max="18" width="15.6640625" style="8" bestFit="1" customWidth="1"/>
    <col min="19" max="19" width="11.6640625" style="8" bestFit="1" customWidth="1"/>
    <col min="20" max="20" width="12" style="8" bestFit="1" customWidth="1"/>
    <col min="21" max="21" width="12.33203125" style="8" bestFit="1" customWidth="1"/>
    <col min="22" max="22" width="11.5546875" style="8" bestFit="1" customWidth="1"/>
    <col min="23" max="23" width="11.44140625" style="8" bestFit="1" customWidth="1"/>
    <col min="24" max="24" width="10.88671875" style="8" bestFit="1" customWidth="1"/>
    <col min="25" max="25" width="11.44140625" style="8" bestFit="1" customWidth="1"/>
    <col min="26" max="26" width="12" style="8" bestFit="1" customWidth="1"/>
    <col min="27" max="27" width="10.6640625" style="8" bestFit="1" customWidth="1"/>
    <col min="28" max="28" width="19.44140625" style="8" bestFit="1" customWidth="1"/>
    <col min="29" max="29" width="8.88671875" style="8" bestFit="1" customWidth="1"/>
    <col min="30" max="30" width="12" style="8" bestFit="1" customWidth="1"/>
    <col min="31" max="31" width="14.5546875" style="8" bestFit="1" customWidth="1"/>
    <col min="32" max="32" width="13.5546875" style="8" bestFit="1" customWidth="1"/>
    <col min="33" max="33" width="10" style="8" bestFit="1" customWidth="1"/>
    <col min="34" max="34" width="17.109375" style="8" bestFit="1" customWidth="1"/>
    <col min="35" max="35" width="11.33203125" style="8" bestFit="1" customWidth="1"/>
    <col min="36" max="36" width="8.88671875" style="9" bestFit="1" customWidth="1"/>
    <col min="37" max="37" width="12.33203125" style="9" bestFit="1" customWidth="1"/>
    <col min="38" max="38" width="9.109375" style="9"/>
    <col min="39" max="39" width="12.33203125" style="9" bestFit="1" customWidth="1"/>
    <col min="40" max="16384" width="9.109375" style="9"/>
  </cols>
  <sheetData>
    <row r="1" spans="1:39" ht="21" x14ac:dyDescent="0.4">
      <c r="B1" s="6" t="s">
        <v>56</v>
      </c>
      <c r="I1" s="40"/>
      <c r="AD1" s="9"/>
    </row>
    <row r="2" spans="1:39" ht="21" x14ac:dyDescent="0.4">
      <c r="B2" s="6" t="s">
        <v>136</v>
      </c>
    </row>
    <row r="3" spans="1:39" x14ac:dyDescent="0.25">
      <c r="G3" s="75"/>
      <c r="H3" s="75"/>
      <c r="L3" s="26" t="s">
        <v>0</v>
      </c>
      <c r="M3" s="26"/>
      <c r="N3" s="26"/>
      <c r="O3" s="26"/>
      <c r="P3" s="26"/>
      <c r="Q3" s="26" t="s">
        <v>21</v>
      </c>
      <c r="R3" s="27" t="s">
        <v>1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15"/>
      <c r="AJ3" s="31"/>
      <c r="AK3" s="31"/>
    </row>
    <row r="4" spans="1:39" x14ac:dyDescent="0.25">
      <c r="B4" s="11" t="s">
        <v>53</v>
      </c>
      <c r="C4" s="11" t="s">
        <v>22</v>
      </c>
      <c r="D4" s="10" t="s">
        <v>23</v>
      </c>
      <c r="E4" s="10" t="s">
        <v>57</v>
      </c>
      <c r="F4" s="10" t="s">
        <v>58</v>
      </c>
      <c r="G4" s="76" t="s">
        <v>35</v>
      </c>
      <c r="H4" s="76" t="s">
        <v>36</v>
      </c>
      <c r="I4" s="12"/>
      <c r="J4" s="12"/>
      <c r="K4" s="14"/>
      <c r="L4" s="29" t="s">
        <v>2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60</v>
      </c>
      <c r="R4" s="30" t="s">
        <v>116</v>
      </c>
      <c r="S4" s="30" t="s">
        <v>8</v>
      </c>
      <c r="T4" s="30" t="s">
        <v>9</v>
      </c>
      <c r="U4" s="30" t="s">
        <v>10</v>
      </c>
      <c r="V4" s="30" t="s">
        <v>12</v>
      </c>
      <c r="W4" s="30" t="s">
        <v>11</v>
      </c>
      <c r="X4" s="32" t="s">
        <v>109</v>
      </c>
      <c r="Y4" s="32" t="s">
        <v>111</v>
      </c>
      <c r="Z4" s="32" t="s">
        <v>110</v>
      </c>
      <c r="AA4" s="32" t="s">
        <v>113</v>
      </c>
      <c r="AB4" s="32" t="s">
        <v>74</v>
      </c>
      <c r="AC4" s="32" t="s">
        <v>112</v>
      </c>
      <c r="AD4" s="30" t="s">
        <v>13</v>
      </c>
      <c r="AE4" s="30" t="s">
        <v>14</v>
      </c>
      <c r="AF4" s="30" t="s">
        <v>15</v>
      </c>
      <c r="AG4" s="30" t="s">
        <v>16</v>
      </c>
      <c r="AH4" s="30" t="s">
        <v>17</v>
      </c>
      <c r="AI4" s="30" t="s">
        <v>4</v>
      </c>
      <c r="AJ4" s="30" t="s">
        <v>18</v>
      </c>
      <c r="AK4" s="30" t="s">
        <v>19</v>
      </c>
      <c r="AL4" s="28"/>
      <c r="AM4" s="8"/>
    </row>
    <row r="5" spans="1:39" ht="13.8" x14ac:dyDescent="0.3">
      <c r="A5" s="7">
        <v>4</v>
      </c>
      <c r="G5" s="77">
        <v>24142.91</v>
      </c>
      <c r="I5" s="4" t="s">
        <v>20</v>
      </c>
    </row>
    <row r="6" spans="1:39" s="56" customFormat="1" x14ac:dyDescent="0.25">
      <c r="A6" s="54">
        <v>5</v>
      </c>
      <c r="B6" s="55">
        <v>42828</v>
      </c>
      <c r="C6" s="55">
        <v>42828</v>
      </c>
      <c r="D6" s="54">
        <v>64</v>
      </c>
      <c r="E6" s="54" t="s">
        <v>54</v>
      </c>
      <c r="G6" s="78">
        <v>12000</v>
      </c>
      <c r="H6" s="79"/>
      <c r="I6" s="58" t="s">
        <v>32</v>
      </c>
      <c r="L6" s="59">
        <v>12000</v>
      </c>
      <c r="M6" s="59"/>
      <c r="N6" s="59"/>
      <c r="O6" s="59"/>
      <c r="P6" s="59"/>
      <c r="Q6" s="59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>
        <f t="shared" ref="AK6:AK69" si="0">SUM(R6:AJ6)</f>
        <v>0</v>
      </c>
      <c r="AL6" s="57"/>
      <c r="AM6" s="57"/>
    </row>
    <row r="7" spans="1:39" s="56" customFormat="1" x14ac:dyDescent="0.25">
      <c r="A7" s="54">
        <v>6</v>
      </c>
      <c r="B7" s="55">
        <v>42831</v>
      </c>
      <c r="C7" s="55">
        <v>42838</v>
      </c>
      <c r="D7" s="54">
        <v>100</v>
      </c>
      <c r="E7" s="54" t="s">
        <v>55</v>
      </c>
      <c r="F7" s="61">
        <v>258</v>
      </c>
      <c r="G7" s="79"/>
      <c r="H7" s="79">
        <v>172.46</v>
      </c>
      <c r="I7" s="61" t="s">
        <v>114</v>
      </c>
      <c r="J7" s="61" t="s">
        <v>40</v>
      </c>
      <c r="K7" s="57"/>
      <c r="L7" s="59"/>
      <c r="M7" s="59"/>
      <c r="N7" s="59"/>
      <c r="O7" s="59"/>
      <c r="P7" s="59"/>
      <c r="Q7" s="59"/>
      <c r="R7" s="60"/>
      <c r="S7" s="60"/>
      <c r="T7" s="60"/>
      <c r="U7" s="60"/>
      <c r="V7" s="60"/>
      <c r="W7" s="60">
        <v>21.15</v>
      </c>
      <c r="X7" s="60">
        <v>25.06</v>
      </c>
      <c r="Y7" s="60">
        <v>64.760000000000005</v>
      </c>
      <c r="Z7" s="60">
        <v>35.49</v>
      </c>
      <c r="AA7" s="60"/>
      <c r="AB7" s="60">
        <v>26</v>
      </c>
      <c r="AC7" s="60"/>
      <c r="AD7" s="60"/>
      <c r="AE7" s="60"/>
      <c r="AF7" s="60"/>
      <c r="AG7" s="60"/>
      <c r="AH7" s="60"/>
      <c r="AI7" s="60"/>
      <c r="AJ7" s="60"/>
      <c r="AK7" s="60">
        <f t="shared" si="0"/>
        <v>172.46</v>
      </c>
      <c r="AL7" s="57"/>
      <c r="AM7" s="57"/>
    </row>
    <row r="8" spans="1:39" s="56" customFormat="1" x14ac:dyDescent="0.25">
      <c r="A8" s="54">
        <v>7</v>
      </c>
      <c r="B8" s="55">
        <v>42831</v>
      </c>
      <c r="C8" s="55">
        <v>42871</v>
      </c>
      <c r="D8" s="54">
        <v>101</v>
      </c>
      <c r="E8" s="54" t="s">
        <v>55</v>
      </c>
      <c r="F8" s="61">
        <v>259</v>
      </c>
      <c r="G8" s="79"/>
      <c r="H8" s="79">
        <v>144</v>
      </c>
      <c r="I8" s="61" t="s">
        <v>115</v>
      </c>
      <c r="J8" s="61" t="s">
        <v>40</v>
      </c>
      <c r="K8" s="57"/>
      <c r="L8" s="59"/>
      <c r="M8" s="59"/>
      <c r="N8" s="59"/>
      <c r="O8" s="59"/>
      <c r="P8" s="59"/>
      <c r="Q8" s="59"/>
      <c r="R8" s="60"/>
      <c r="S8" s="60"/>
      <c r="T8" s="60"/>
      <c r="U8" s="60"/>
      <c r="V8" s="60">
        <v>144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f t="shared" si="0"/>
        <v>144</v>
      </c>
      <c r="AL8" s="57"/>
      <c r="AM8" s="57"/>
    </row>
    <row r="9" spans="1:39" s="56" customFormat="1" ht="11.25" customHeight="1" x14ac:dyDescent="0.25">
      <c r="A9" s="54">
        <v>8</v>
      </c>
      <c r="B9" s="55">
        <v>42831</v>
      </c>
      <c r="C9" s="55">
        <v>42859</v>
      </c>
      <c r="D9" s="54">
        <v>100</v>
      </c>
      <c r="E9" s="54" t="s">
        <v>55</v>
      </c>
      <c r="F9" s="61">
        <v>260</v>
      </c>
      <c r="G9" s="79"/>
      <c r="H9" s="79">
        <v>391.87</v>
      </c>
      <c r="I9" s="61" t="s">
        <v>42</v>
      </c>
      <c r="J9" s="61" t="s">
        <v>40</v>
      </c>
      <c r="K9" s="57"/>
      <c r="L9" s="59"/>
      <c r="M9" s="59"/>
      <c r="N9" s="59"/>
      <c r="O9" s="59"/>
      <c r="P9" s="59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>
        <v>391.87</v>
      </c>
      <c r="AI9" s="60"/>
      <c r="AJ9" s="60"/>
      <c r="AK9" s="60">
        <f t="shared" si="0"/>
        <v>391.87</v>
      </c>
      <c r="AL9" s="57"/>
      <c r="AM9" s="57"/>
    </row>
    <row r="10" spans="1:39" s="56" customFormat="1" ht="14.25" customHeight="1" x14ac:dyDescent="0.25">
      <c r="A10" s="54">
        <v>11</v>
      </c>
      <c r="B10" s="55">
        <v>42853</v>
      </c>
      <c r="C10" s="55">
        <v>42853</v>
      </c>
      <c r="D10" s="54">
        <v>65</v>
      </c>
      <c r="E10" s="54" t="s">
        <v>54</v>
      </c>
      <c r="G10" s="79">
        <v>0.24</v>
      </c>
      <c r="H10" s="79"/>
      <c r="I10" s="62" t="s">
        <v>33</v>
      </c>
      <c r="L10" s="59"/>
      <c r="M10" s="59">
        <v>0.24</v>
      </c>
      <c r="N10" s="59"/>
      <c r="O10" s="59"/>
      <c r="P10" s="59"/>
      <c r="Q10" s="59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f t="shared" si="0"/>
        <v>0</v>
      </c>
      <c r="AL10" s="57"/>
      <c r="AM10" s="57"/>
    </row>
    <row r="11" spans="1:39" s="56" customFormat="1" x14ac:dyDescent="0.25">
      <c r="A11" s="54">
        <v>12</v>
      </c>
      <c r="B11" s="55">
        <v>42863</v>
      </c>
      <c r="C11" s="55">
        <v>42863</v>
      </c>
      <c r="D11" s="54">
        <v>101</v>
      </c>
      <c r="E11" s="54" t="s">
        <v>55</v>
      </c>
      <c r="F11" s="61" t="s">
        <v>26</v>
      </c>
      <c r="G11" s="79"/>
      <c r="H11" s="79">
        <v>35</v>
      </c>
      <c r="I11" s="61" t="s">
        <v>38</v>
      </c>
      <c r="L11" s="59"/>
      <c r="M11" s="59"/>
      <c r="N11" s="59"/>
      <c r="O11" s="59"/>
      <c r="P11" s="63"/>
      <c r="Q11" s="63"/>
      <c r="R11" s="60"/>
      <c r="S11" s="60"/>
      <c r="T11" s="60"/>
      <c r="U11" s="60"/>
      <c r="V11" s="60">
        <v>35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>
        <f t="shared" si="0"/>
        <v>35</v>
      </c>
      <c r="AL11" s="57"/>
      <c r="AM11" s="57"/>
    </row>
    <row r="12" spans="1:39" s="56" customFormat="1" ht="14.25" customHeight="1" x14ac:dyDescent="0.25">
      <c r="A12" s="54">
        <v>13</v>
      </c>
      <c r="B12" s="55">
        <v>42866</v>
      </c>
      <c r="C12" s="55">
        <v>42871</v>
      </c>
      <c r="D12" s="54">
        <v>101</v>
      </c>
      <c r="E12" s="54" t="s">
        <v>55</v>
      </c>
      <c r="F12" s="56">
        <v>261</v>
      </c>
      <c r="G12" s="79"/>
      <c r="H12" s="79">
        <v>655.54</v>
      </c>
      <c r="I12" s="62" t="s">
        <v>43</v>
      </c>
      <c r="J12" s="56" t="s">
        <v>40</v>
      </c>
      <c r="L12" s="59"/>
      <c r="M12" s="59"/>
      <c r="N12" s="59"/>
      <c r="O12" s="59"/>
      <c r="P12" s="59"/>
      <c r="Q12" s="59"/>
      <c r="R12" s="60">
        <v>515.66</v>
      </c>
      <c r="S12" s="60"/>
      <c r="T12" s="60"/>
      <c r="U12" s="60"/>
      <c r="V12" s="60"/>
      <c r="W12" s="60">
        <v>18.899999999999999</v>
      </c>
      <c r="X12" s="60">
        <v>48.120000000000005</v>
      </c>
      <c r="Y12" s="60">
        <v>8.5</v>
      </c>
      <c r="Z12" s="60">
        <v>35.86</v>
      </c>
      <c r="AA12" s="60">
        <v>0</v>
      </c>
      <c r="AB12" s="60">
        <v>28.5</v>
      </c>
      <c r="AC12" s="60">
        <v>0</v>
      </c>
      <c r="AD12" s="60"/>
      <c r="AE12" s="60"/>
      <c r="AF12" s="60"/>
      <c r="AG12" s="60"/>
      <c r="AH12" s="60"/>
      <c r="AI12" s="60"/>
      <c r="AJ12" s="60"/>
      <c r="AK12" s="60">
        <f t="shared" si="0"/>
        <v>655.54</v>
      </c>
      <c r="AL12" s="57"/>
      <c r="AM12" s="57"/>
    </row>
    <row r="13" spans="1:39" s="56" customFormat="1" x14ac:dyDescent="0.25">
      <c r="A13" s="54">
        <v>14</v>
      </c>
      <c r="B13" s="55">
        <v>42871</v>
      </c>
      <c r="C13" s="55">
        <v>42871</v>
      </c>
      <c r="D13" s="54">
        <v>101</v>
      </c>
      <c r="E13" s="54" t="s">
        <v>55</v>
      </c>
      <c r="F13" s="61" t="s">
        <v>27</v>
      </c>
      <c r="G13" s="79"/>
      <c r="H13" s="79">
        <v>159.88</v>
      </c>
      <c r="I13" s="58" t="s">
        <v>28</v>
      </c>
      <c r="L13" s="59"/>
      <c r="M13" s="59"/>
      <c r="N13" s="59"/>
      <c r="O13" s="59"/>
      <c r="P13" s="59"/>
      <c r="Q13" s="59"/>
      <c r="R13" s="60"/>
      <c r="S13" s="60">
        <v>159.88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>
        <f t="shared" si="0"/>
        <v>159.88</v>
      </c>
      <c r="AL13" s="57"/>
      <c r="AM13" s="57"/>
    </row>
    <row r="14" spans="1:39" s="56" customFormat="1" x14ac:dyDescent="0.25">
      <c r="A14" s="54">
        <v>15</v>
      </c>
      <c r="B14" s="55">
        <v>42880</v>
      </c>
      <c r="C14" s="55">
        <v>42880</v>
      </c>
      <c r="D14" s="54">
        <v>101</v>
      </c>
      <c r="E14" s="54" t="s">
        <v>55</v>
      </c>
      <c r="F14" s="61" t="s">
        <v>27</v>
      </c>
      <c r="G14" s="79"/>
      <c r="H14" s="79">
        <v>515.66</v>
      </c>
      <c r="I14" s="58" t="s">
        <v>30</v>
      </c>
      <c r="L14" s="59"/>
      <c r="M14" s="59"/>
      <c r="N14" s="59"/>
      <c r="O14" s="59"/>
      <c r="P14" s="59"/>
      <c r="Q14" s="59"/>
      <c r="R14" s="60">
        <v>515.66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>
        <f t="shared" si="0"/>
        <v>515.66</v>
      </c>
      <c r="AL14" s="57"/>
      <c r="AM14" s="57"/>
    </row>
    <row r="15" spans="1:39" s="56" customFormat="1" x14ac:dyDescent="0.25">
      <c r="A15" s="54">
        <v>16</v>
      </c>
      <c r="B15" s="55">
        <v>42886</v>
      </c>
      <c r="C15" s="55">
        <v>42886</v>
      </c>
      <c r="D15" s="54">
        <v>66</v>
      </c>
      <c r="E15" s="54" t="s">
        <v>54</v>
      </c>
      <c r="G15" s="79">
        <v>0.28999999999999998</v>
      </c>
      <c r="H15" s="79"/>
      <c r="I15" s="62" t="s">
        <v>33</v>
      </c>
      <c r="L15" s="59"/>
      <c r="M15" s="59">
        <v>0.28999999999999998</v>
      </c>
      <c r="N15" s="59"/>
      <c r="O15" s="59"/>
      <c r="P15" s="59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>
        <f t="shared" si="0"/>
        <v>0</v>
      </c>
      <c r="AL15" s="57"/>
      <c r="AM15" s="57"/>
    </row>
    <row r="16" spans="1:39" s="56" customFormat="1" x14ac:dyDescent="0.25">
      <c r="A16" s="54">
        <v>17</v>
      </c>
      <c r="B16" s="55">
        <v>42891</v>
      </c>
      <c r="C16" s="55">
        <v>42891</v>
      </c>
      <c r="D16" s="54">
        <v>66</v>
      </c>
      <c r="E16" s="54" t="s">
        <v>54</v>
      </c>
      <c r="G16" s="79">
        <v>9233.57</v>
      </c>
      <c r="H16" s="79"/>
      <c r="I16" s="62" t="s">
        <v>5</v>
      </c>
      <c r="L16" s="59"/>
      <c r="M16" s="59"/>
      <c r="N16" s="59"/>
      <c r="O16" s="59">
        <v>9233.57</v>
      </c>
      <c r="P16" s="59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>
        <f t="shared" si="0"/>
        <v>0</v>
      </c>
      <c r="AL16" s="57"/>
      <c r="AM16" s="57"/>
    </row>
    <row r="17" spans="1:39" s="56" customFormat="1" x14ac:dyDescent="0.25">
      <c r="A17" s="54">
        <v>18</v>
      </c>
      <c r="B17" s="55">
        <v>42901</v>
      </c>
      <c r="C17" s="55">
        <v>42908</v>
      </c>
      <c r="D17" s="54">
        <v>102</v>
      </c>
      <c r="E17" s="54" t="s">
        <v>55</v>
      </c>
      <c r="F17" s="61">
        <v>262</v>
      </c>
      <c r="G17" s="79"/>
      <c r="H17" s="79">
        <v>155.19</v>
      </c>
      <c r="I17" s="61" t="s">
        <v>41</v>
      </c>
      <c r="J17" s="61" t="s">
        <v>40</v>
      </c>
      <c r="K17" s="57"/>
      <c r="L17" s="59"/>
      <c r="M17" s="59"/>
      <c r="N17" s="59"/>
      <c r="O17" s="59"/>
      <c r="P17" s="59"/>
      <c r="Q17" s="59"/>
      <c r="R17" s="60"/>
      <c r="S17" s="60"/>
      <c r="T17" s="60"/>
      <c r="U17" s="60"/>
      <c r="V17" s="64"/>
      <c r="W17" s="60">
        <v>18.899999999999999</v>
      </c>
      <c r="X17" s="60">
        <v>27.96</v>
      </c>
      <c r="Y17" s="60">
        <v>43.97</v>
      </c>
      <c r="Z17" s="60">
        <v>35.86</v>
      </c>
      <c r="AA17" s="60">
        <v>0</v>
      </c>
      <c r="AB17" s="60">
        <v>28.5</v>
      </c>
      <c r="AC17" s="60">
        <v>0</v>
      </c>
      <c r="AD17" s="60"/>
      <c r="AE17" s="60"/>
      <c r="AF17" s="60"/>
      <c r="AG17" s="60"/>
      <c r="AH17" s="60"/>
      <c r="AI17" s="60"/>
      <c r="AJ17" s="60"/>
      <c r="AK17" s="60">
        <f t="shared" si="0"/>
        <v>155.19</v>
      </c>
      <c r="AL17" s="57"/>
      <c r="AM17" s="57"/>
    </row>
    <row r="18" spans="1:39" s="56" customFormat="1" x14ac:dyDescent="0.25">
      <c r="A18" s="54">
        <v>19</v>
      </c>
      <c r="B18" s="55">
        <v>42901</v>
      </c>
      <c r="C18" s="55">
        <v>42936</v>
      </c>
      <c r="D18" s="54">
        <v>103</v>
      </c>
      <c r="E18" s="54" t="s">
        <v>55</v>
      </c>
      <c r="F18" s="61">
        <v>263</v>
      </c>
      <c r="G18" s="79"/>
      <c r="H18" s="79">
        <v>240</v>
      </c>
      <c r="I18" s="61" t="s">
        <v>44</v>
      </c>
      <c r="J18" s="61" t="s">
        <v>40</v>
      </c>
      <c r="K18" s="57"/>
      <c r="L18" s="59"/>
      <c r="M18" s="59"/>
      <c r="N18" s="59"/>
      <c r="O18" s="59"/>
      <c r="P18" s="59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>
        <v>240</v>
      </c>
      <c r="AJ18" s="60"/>
      <c r="AK18" s="60">
        <f t="shared" si="0"/>
        <v>240</v>
      </c>
      <c r="AL18" s="57"/>
      <c r="AM18" s="57"/>
    </row>
    <row r="19" spans="1:39" s="56" customFormat="1" x14ac:dyDescent="0.25">
      <c r="A19" s="54">
        <v>20</v>
      </c>
      <c r="B19" s="55">
        <v>42901</v>
      </c>
      <c r="C19" s="55">
        <v>42921</v>
      </c>
      <c r="D19" s="54">
        <v>102</v>
      </c>
      <c r="E19" s="54" t="s">
        <v>55</v>
      </c>
      <c r="F19" s="61">
        <v>264</v>
      </c>
      <c r="G19" s="79"/>
      <c r="H19" s="79">
        <v>1125</v>
      </c>
      <c r="I19" s="61" t="s">
        <v>45</v>
      </c>
      <c r="J19" s="61" t="s">
        <v>40</v>
      </c>
      <c r="K19" s="61"/>
      <c r="L19" s="59"/>
      <c r="M19" s="59"/>
      <c r="N19" s="59"/>
      <c r="O19" s="59"/>
      <c r="P19" s="59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>
        <v>1125</v>
      </c>
      <c r="AJ19" s="60"/>
      <c r="AK19" s="60">
        <f t="shared" si="0"/>
        <v>1125</v>
      </c>
      <c r="AL19" s="57"/>
      <c r="AM19" s="57"/>
    </row>
    <row r="20" spans="1:39" s="56" customFormat="1" x14ac:dyDescent="0.25">
      <c r="A20" s="54">
        <v>21</v>
      </c>
      <c r="B20" s="55">
        <v>42902</v>
      </c>
      <c r="C20" s="55">
        <v>42902</v>
      </c>
      <c r="D20" s="54">
        <v>102</v>
      </c>
      <c r="E20" s="54" t="s">
        <v>55</v>
      </c>
      <c r="F20" s="61" t="s">
        <v>27</v>
      </c>
      <c r="G20" s="79"/>
      <c r="H20" s="79">
        <v>159.88</v>
      </c>
      <c r="I20" s="58" t="s">
        <v>28</v>
      </c>
      <c r="L20" s="59"/>
      <c r="M20" s="59"/>
      <c r="N20" s="59"/>
      <c r="O20" s="59"/>
      <c r="P20" s="59"/>
      <c r="Q20" s="59"/>
      <c r="R20" s="60"/>
      <c r="S20" s="60">
        <v>159.88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>
        <f t="shared" si="0"/>
        <v>159.88</v>
      </c>
      <c r="AL20" s="57"/>
      <c r="AM20" s="57"/>
    </row>
    <row r="21" spans="1:39" s="56" customFormat="1" x14ac:dyDescent="0.25">
      <c r="A21" s="54">
        <v>24</v>
      </c>
      <c r="B21" s="55">
        <v>42912</v>
      </c>
      <c r="C21" s="55">
        <v>42912</v>
      </c>
      <c r="D21" s="54">
        <v>102</v>
      </c>
      <c r="E21" s="54" t="s">
        <v>55</v>
      </c>
      <c r="F21" s="61" t="s">
        <v>27</v>
      </c>
      <c r="G21" s="79"/>
      <c r="H21" s="79">
        <v>515.66</v>
      </c>
      <c r="I21" s="58" t="s">
        <v>30</v>
      </c>
      <c r="L21" s="59"/>
      <c r="M21" s="59"/>
      <c r="N21" s="59"/>
      <c r="O21" s="59"/>
      <c r="P21" s="59"/>
      <c r="Q21" s="59"/>
      <c r="R21" s="60">
        <v>515.66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>
        <f t="shared" si="0"/>
        <v>515.66</v>
      </c>
      <c r="AL21" s="57"/>
      <c r="AM21" s="57"/>
    </row>
    <row r="22" spans="1:39" s="56" customFormat="1" x14ac:dyDescent="0.25">
      <c r="A22" s="54">
        <v>25</v>
      </c>
      <c r="B22" s="55">
        <v>42916</v>
      </c>
      <c r="C22" s="55">
        <v>42916</v>
      </c>
      <c r="D22" s="54">
        <v>67</v>
      </c>
      <c r="E22" s="54" t="s">
        <v>54</v>
      </c>
      <c r="G22" s="79">
        <v>0.32</v>
      </c>
      <c r="H22" s="79"/>
      <c r="I22" s="62" t="s">
        <v>33</v>
      </c>
      <c r="L22" s="59"/>
      <c r="M22" s="59">
        <v>0.32</v>
      </c>
      <c r="N22" s="59"/>
      <c r="O22" s="59"/>
      <c r="P22" s="59"/>
      <c r="Q22" s="5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>
        <f t="shared" si="0"/>
        <v>0</v>
      </c>
      <c r="AL22" s="57"/>
      <c r="AM22" s="57"/>
    </row>
    <row r="23" spans="1:39" s="56" customFormat="1" x14ac:dyDescent="0.25">
      <c r="A23" s="54">
        <v>26</v>
      </c>
      <c r="B23" s="55">
        <v>42929</v>
      </c>
      <c r="C23" s="55">
        <v>42934</v>
      </c>
      <c r="D23" s="54">
        <v>103</v>
      </c>
      <c r="E23" s="54" t="s">
        <v>55</v>
      </c>
      <c r="F23" s="61">
        <v>266</v>
      </c>
      <c r="G23" s="79"/>
      <c r="H23" s="79">
        <v>227.33</v>
      </c>
      <c r="I23" s="61" t="s">
        <v>41</v>
      </c>
      <c r="J23" s="61" t="s">
        <v>40</v>
      </c>
      <c r="K23" s="57"/>
      <c r="L23" s="59"/>
      <c r="M23" s="59"/>
      <c r="N23" s="59"/>
      <c r="O23" s="59"/>
      <c r="P23" s="59"/>
      <c r="Q23" s="59"/>
      <c r="R23" s="60"/>
      <c r="S23" s="60"/>
      <c r="T23" s="60"/>
      <c r="U23" s="60"/>
      <c r="V23" s="64"/>
      <c r="W23" s="60">
        <v>13.5</v>
      </c>
      <c r="X23" s="60">
        <v>25.06</v>
      </c>
      <c r="Y23" s="60">
        <v>89.48</v>
      </c>
      <c r="Z23" s="60">
        <v>35.86</v>
      </c>
      <c r="AA23" s="60">
        <v>0</v>
      </c>
      <c r="AB23" s="60">
        <v>28.5</v>
      </c>
      <c r="AC23" s="60">
        <v>34.93</v>
      </c>
      <c r="AD23" s="60"/>
      <c r="AE23" s="60"/>
      <c r="AF23" s="60"/>
      <c r="AG23" s="60"/>
      <c r="AH23" s="60"/>
      <c r="AI23" s="60"/>
      <c r="AJ23" s="60"/>
      <c r="AK23" s="60">
        <f t="shared" si="0"/>
        <v>227.33000000000004</v>
      </c>
      <c r="AL23" s="57"/>
      <c r="AM23" s="57"/>
    </row>
    <row r="24" spans="1:39" s="56" customFormat="1" x14ac:dyDescent="0.25">
      <c r="A24" s="54">
        <v>27</v>
      </c>
      <c r="B24" s="55">
        <v>42933</v>
      </c>
      <c r="C24" s="55">
        <v>42933</v>
      </c>
      <c r="D24" s="54">
        <v>103</v>
      </c>
      <c r="E24" s="54" t="s">
        <v>55</v>
      </c>
      <c r="F24" s="61">
        <v>55</v>
      </c>
      <c r="G24" s="79">
        <v>423.72</v>
      </c>
      <c r="H24" s="79"/>
      <c r="I24" s="58" t="s">
        <v>31</v>
      </c>
      <c r="L24" s="59"/>
      <c r="M24" s="59"/>
      <c r="N24" s="59">
        <v>423.72</v>
      </c>
      <c r="O24" s="59"/>
      <c r="P24" s="63"/>
      <c r="Q24" s="63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>
        <f t="shared" si="0"/>
        <v>0</v>
      </c>
      <c r="AL24" s="57"/>
      <c r="AM24" s="57"/>
    </row>
    <row r="25" spans="1:39" s="56" customFormat="1" x14ac:dyDescent="0.25">
      <c r="A25" s="54">
        <v>28</v>
      </c>
      <c r="B25" s="55">
        <v>42933</v>
      </c>
      <c r="C25" s="55">
        <v>42933</v>
      </c>
      <c r="D25" s="54">
        <v>103</v>
      </c>
      <c r="E25" s="54" t="s">
        <v>55</v>
      </c>
      <c r="F25" s="61" t="s">
        <v>27</v>
      </c>
      <c r="G25" s="79"/>
      <c r="H25" s="79">
        <v>159.88</v>
      </c>
      <c r="I25" s="58" t="s">
        <v>28</v>
      </c>
      <c r="L25" s="59"/>
      <c r="M25" s="59"/>
      <c r="N25" s="59"/>
      <c r="O25" s="59"/>
      <c r="P25" s="59"/>
      <c r="Q25" s="59"/>
      <c r="R25" s="60"/>
      <c r="S25" s="60">
        <v>159.88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>
        <f t="shared" si="0"/>
        <v>159.88</v>
      </c>
      <c r="AL25" s="57"/>
      <c r="AM25" s="57"/>
    </row>
    <row r="26" spans="1:39" s="56" customFormat="1" x14ac:dyDescent="0.25">
      <c r="A26" s="54">
        <v>31</v>
      </c>
      <c r="B26" s="55">
        <v>42941</v>
      </c>
      <c r="C26" s="55">
        <v>42941</v>
      </c>
      <c r="D26" s="54">
        <v>103</v>
      </c>
      <c r="E26" s="54" t="s">
        <v>55</v>
      </c>
      <c r="F26" s="61" t="s">
        <v>27</v>
      </c>
      <c r="G26" s="79"/>
      <c r="H26" s="79">
        <v>515.66</v>
      </c>
      <c r="I26" s="58" t="s">
        <v>30</v>
      </c>
      <c r="L26" s="59"/>
      <c r="M26" s="59"/>
      <c r="N26" s="59"/>
      <c r="O26" s="59"/>
      <c r="P26" s="59"/>
      <c r="Q26" s="59"/>
      <c r="R26" s="60">
        <v>515.66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>
        <f t="shared" si="0"/>
        <v>515.66</v>
      </c>
      <c r="AL26" s="57"/>
      <c r="AM26" s="57"/>
    </row>
    <row r="27" spans="1:39" s="56" customFormat="1" x14ac:dyDescent="0.25">
      <c r="A27" s="54">
        <v>32</v>
      </c>
      <c r="B27" s="55">
        <v>42947</v>
      </c>
      <c r="C27" s="55">
        <v>42947</v>
      </c>
      <c r="D27" s="54">
        <v>68</v>
      </c>
      <c r="E27" s="54" t="s">
        <v>54</v>
      </c>
      <c r="G27" s="79">
        <v>0.33</v>
      </c>
      <c r="H27" s="79"/>
      <c r="I27" s="62" t="s">
        <v>33</v>
      </c>
      <c r="L27" s="59"/>
      <c r="M27" s="59">
        <v>0.33</v>
      </c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>
        <f t="shared" si="0"/>
        <v>0</v>
      </c>
      <c r="AL27" s="57"/>
      <c r="AM27" s="57"/>
    </row>
    <row r="28" spans="1:39" s="56" customFormat="1" x14ac:dyDescent="0.25">
      <c r="A28" s="54">
        <v>33</v>
      </c>
      <c r="B28" s="55">
        <v>42963</v>
      </c>
      <c r="C28" s="55">
        <v>42963</v>
      </c>
      <c r="D28" s="54">
        <v>104</v>
      </c>
      <c r="E28" s="54" t="s">
        <v>55</v>
      </c>
      <c r="F28" s="61" t="s">
        <v>27</v>
      </c>
      <c r="G28" s="79"/>
      <c r="H28" s="79">
        <v>159.88</v>
      </c>
      <c r="I28" s="58" t="s">
        <v>28</v>
      </c>
      <c r="L28" s="59"/>
      <c r="M28" s="59"/>
      <c r="N28" s="59"/>
      <c r="O28" s="59"/>
      <c r="P28" s="59"/>
      <c r="Q28" s="59"/>
      <c r="R28" s="60"/>
      <c r="S28" s="60">
        <v>159.88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>
        <f t="shared" si="0"/>
        <v>159.88</v>
      </c>
      <c r="AL28" s="57"/>
      <c r="AM28" s="57"/>
    </row>
    <row r="29" spans="1:39" s="56" customFormat="1" x14ac:dyDescent="0.25">
      <c r="A29" s="54">
        <v>34</v>
      </c>
      <c r="B29" s="55">
        <v>42972</v>
      </c>
      <c r="C29" s="55">
        <v>42972</v>
      </c>
      <c r="D29" s="54">
        <v>104</v>
      </c>
      <c r="E29" s="54" t="s">
        <v>55</v>
      </c>
      <c r="F29" s="61" t="s">
        <v>27</v>
      </c>
      <c r="G29" s="79"/>
      <c r="H29" s="79">
        <v>515.66</v>
      </c>
      <c r="I29" s="58" t="s">
        <v>30</v>
      </c>
      <c r="L29" s="59"/>
      <c r="M29" s="59"/>
      <c r="N29" s="59"/>
      <c r="O29" s="59"/>
      <c r="P29" s="59"/>
      <c r="Q29" s="59"/>
      <c r="R29" s="60">
        <v>515.66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>
        <f t="shared" si="0"/>
        <v>515.66</v>
      </c>
      <c r="AL29" s="57"/>
      <c r="AM29" s="57"/>
    </row>
    <row r="30" spans="1:39" s="56" customFormat="1" x14ac:dyDescent="0.25">
      <c r="A30" s="54">
        <v>35</v>
      </c>
      <c r="B30" s="55">
        <v>42978</v>
      </c>
      <c r="C30" s="55">
        <v>42978</v>
      </c>
      <c r="D30" s="54">
        <v>69</v>
      </c>
      <c r="E30" s="54" t="s">
        <v>54</v>
      </c>
      <c r="G30" s="79">
        <v>0.33</v>
      </c>
      <c r="H30" s="79"/>
      <c r="I30" s="62" t="s">
        <v>33</v>
      </c>
      <c r="L30" s="59"/>
      <c r="M30" s="59">
        <v>0.33</v>
      </c>
      <c r="N30" s="59"/>
      <c r="O30" s="59"/>
      <c r="P30" s="63"/>
      <c r="Q30" s="63"/>
      <c r="R30" s="60"/>
      <c r="S30" s="60"/>
      <c r="T30" s="60"/>
      <c r="U30" s="64"/>
      <c r="V30" s="60"/>
      <c r="W30" s="60"/>
      <c r="X30" s="64"/>
      <c r="Y30" s="60"/>
      <c r="Z30" s="60"/>
      <c r="AA30" s="60"/>
      <c r="AB30" s="60"/>
      <c r="AC30" s="60"/>
      <c r="AD30" s="64"/>
      <c r="AE30" s="64"/>
      <c r="AF30" s="64"/>
      <c r="AG30" s="64"/>
      <c r="AH30" s="64"/>
      <c r="AI30" s="60"/>
      <c r="AJ30" s="60"/>
      <c r="AK30" s="60">
        <f t="shared" si="0"/>
        <v>0</v>
      </c>
      <c r="AL30" s="57"/>
      <c r="AM30" s="57"/>
    </row>
    <row r="31" spans="1:39" s="56" customFormat="1" x14ac:dyDescent="0.25">
      <c r="A31" s="54">
        <v>36</v>
      </c>
      <c r="B31" s="55">
        <v>42992</v>
      </c>
      <c r="C31" s="55">
        <v>42997</v>
      </c>
      <c r="D31" s="54">
        <v>105</v>
      </c>
      <c r="E31" s="54" t="s">
        <v>55</v>
      </c>
      <c r="F31" s="61">
        <v>267</v>
      </c>
      <c r="G31" s="79"/>
      <c r="H31" s="79">
        <v>185.72</v>
      </c>
      <c r="I31" s="61" t="s">
        <v>41</v>
      </c>
      <c r="J31" s="61" t="s">
        <v>40</v>
      </c>
      <c r="K31" s="57"/>
      <c r="L31" s="59"/>
      <c r="M31" s="59"/>
      <c r="N31" s="59"/>
      <c r="O31" s="59"/>
      <c r="P31" s="59"/>
      <c r="Q31" s="59"/>
      <c r="R31" s="60"/>
      <c r="S31" s="60"/>
      <c r="T31" s="60"/>
      <c r="U31" s="60"/>
      <c r="V31" s="64"/>
      <c r="W31" s="60">
        <v>13.5</v>
      </c>
      <c r="X31" s="60">
        <v>25.06</v>
      </c>
      <c r="Y31" s="60">
        <v>16.399999999999999</v>
      </c>
      <c r="Z31" s="60">
        <v>73.760000000000005</v>
      </c>
      <c r="AA31" s="60">
        <v>0</v>
      </c>
      <c r="AB31" s="60">
        <v>57</v>
      </c>
      <c r="AC31" s="60">
        <v>0</v>
      </c>
      <c r="AD31" s="60"/>
      <c r="AE31" s="60"/>
      <c r="AF31" s="60"/>
      <c r="AG31" s="60"/>
      <c r="AH31" s="60"/>
      <c r="AI31" s="60"/>
      <c r="AJ31" s="60"/>
      <c r="AK31" s="60">
        <f t="shared" si="0"/>
        <v>185.72</v>
      </c>
      <c r="AL31" s="57"/>
      <c r="AM31" s="57"/>
    </row>
    <row r="32" spans="1:39" s="56" customFormat="1" x14ac:dyDescent="0.25">
      <c r="A32" s="54">
        <v>37</v>
      </c>
      <c r="B32" s="55">
        <v>42992</v>
      </c>
      <c r="C32" s="55">
        <v>43000</v>
      </c>
      <c r="D32" s="54">
        <v>105</v>
      </c>
      <c r="E32" s="54" t="s">
        <v>55</v>
      </c>
      <c r="F32" s="61">
        <v>268</v>
      </c>
      <c r="G32" s="79"/>
      <c r="H32" s="79">
        <v>240</v>
      </c>
      <c r="I32" s="61" t="s">
        <v>46</v>
      </c>
      <c r="J32" s="61" t="s">
        <v>40</v>
      </c>
      <c r="K32" s="57"/>
      <c r="L32" s="59"/>
      <c r="M32" s="59"/>
      <c r="N32" s="59"/>
      <c r="O32" s="59"/>
      <c r="P32" s="59"/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>
        <v>240</v>
      </c>
      <c r="AH32" s="60"/>
      <c r="AI32" s="60"/>
      <c r="AJ32" s="60"/>
      <c r="AK32" s="60">
        <f t="shared" si="0"/>
        <v>240</v>
      </c>
      <c r="AL32" s="57"/>
      <c r="AM32" s="57"/>
    </row>
    <row r="33" spans="1:39" s="56" customFormat="1" x14ac:dyDescent="0.25">
      <c r="A33" s="54">
        <v>38</v>
      </c>
      <c r="B33" s="55">
        <v>42992</v>
      </c>
      <c r="C33" s="55">
        <v>42998</v>
      </c>
      <c r="D33" s="54">
        <v>105</v>
      </c>
      <c r="E33" s="54" t="s">
        <v>55</v>
      </c>
      <c r="F33" s="61">
        <v>269</v>
      </c>
      <c r="G33" s="79"/>
      <c r="H33" s="79">
        <v>2820</v>
      </c>
      <c r="I33" s="61" t="s">
        <v>47</v>
      </c>
      <c r="J33" s="61" t="s">
        <v>40</v>
      </c>
      <c r="K33" s="57"/>
      <c r="L33" s="59"/>
      <c r="M33" s="59"/>
      <c r="N33" s="59"/>
      <c r="O33" s="59"/>
      <c r="P33" s="59"/>
      <c r="Q33" s="59"/>
      <c r="R33" s="60"/>
      <c r="S33" s="60"/>
      <c r="T33" s="60"/>
      <c r="U33" s="60"/>
      <c r="V33" s="57"/>
      <c r="W33" s="60"/>
      <c r="X33" s="60"/>
      <c r="Y33" s="60"/>
      <c r="Z33" s="60"/>
      <c r="AA33" s="60"/>
      <c r="AB33" s="60"/>
      <c r="AC33" s="60"/>
      <c r="AD33" s="60"/>
      <c r="AE33" s="60">
        <v>2820</v>
      </c>
      <c r="AF33" s="60"/>
      <c r="AG33" s="60"/>
      <c r="AH33" s="60"/>
      <c r="AI33" s="60"/>
      <c r="AJ33" s="60"/>
      <c r="AK33" s="60">
        <f t="shared" si="0"/>
        <v>2820</v>
      </c>
      <c r="AL33" s="57"/>
      <c r="AM33" s="57"/>
    </row>
    <row r="34" spans="1:39" s="56" customFormat="1" x14ac:dyDescent="0.25">
      <c r="A34" s="54">
        <v>41</v>
      </c>
      <c r="B34" s="55">
        <v>42996</v>
      </c>
      <c r="C34" s="55">
        <v>42996</v>
      </c>
      <c r="D34" s="54">
        <v>105</v>
      </c>
      <c r="E34" s="54" t="s">
        <v>55</v>
      </c>
      <c r="F34" s="61" t="s">
        <v>27</v>
      </c>
      <c r="G34" s="79"/>
      <c r="H34" s="79">
        <v>159.88</v>
      </c>
      <c r="I34" s="58" t="s">
        <v>28</v>
      </c>
      <c r="L34" s="59"/>
      <c r="M34" s="59"/>
      <c r="N34" s="59"/>
      <c r="O34" s="59"/>
      <c r="P34" s="59"/>
      <c r="Q34" s="59"/>
      <c r="R34" s="60"/>
      <c r="S34" s="60">
        <v>159.88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>
        <f t="shared" si="0"/>
        <v>159.88</v>
      </c>
      <c r="AL34" s="57"/>
      <c r="AM34" s="57"/>
    </row>
    <row r="35" spans="1:39" s="56" customFormat="1" x14ac:dyDescent="0.25">
      <c r="A35" s="54">
        <v>42</v>
      </c>
      <c r="B35" s="55">
        <v>43003</v>
      </c>
      <c r="C35" s="55">
        <v>43003</v>
      </c>
      <c r="D35" s="54">
        <v>105</v>
      </c>
      <c r="E35" s="54" t="s">
        <v>55</v>
      </c>
      <c r="F35" s="61" t="s">
        <v>27</v>
      </c>
      <c r="G35" s="79"/>
      <c r="H35" s="79">
        <v>515.66</v>
      </c>
      <c r="I35" s="58" t="s">
        <v>30</v>
      </c>
      <c r="L35" s="59"/>
      <c r="M35" s="59"/>
      <c r="N35" s="59"/>
      <c r="O35" s="59"/>
      <c r="P35" s="59"/>
      <c r="Q35" s="59"/>
      <c r="R35" s="60">
        <v>515.66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>
        <f t="shared" si="0"/>
        <v>515.66</v>
      </c>
      <c r="AL35" s="57"/>
      <c r="AM35" s="57"/>
    </row>
    <row r="36" spans="1:39" s="56" customFormat="1" x14ac:dyDescent="0.25">
      <c r="A36" s="54">
        <v>43</v>
      </c>
      <c r="B36" s="55">
        <v>43007</v>
      </c>
      <c r="C36" s="55">
        <v>43007</v>
      </c>
      <c r="D36" s="54">
        <v>70</v>
      </c>
      <c r="E36" s="54" t="s">
        <v>54</v>
      </c>
      <c r="G36" s="79">
        <v>0.28999999999999998</v>
      </c>
      <c r="H36" s="79"/>
      <c r="I36" s="62" t="s">
        <v>33</v>
      </c>
      <c r="L36" s="59"/>
      <c r="M36" s="59">
        <v>0.28999999999999998</v>
      </c>
      <c r="N36" s="59"/>
      <c r="O36" s="59"/>
      <c r="P36" s="63"/>
      <c r="Q36" s="63"/>
      <c r="R36" s="60"/>
      <c r="S36" s="60"/>
      <c r="T36" s="60"/>
      <c r="U36" s="64"/>
      <c r="V36" s="60"/>
      <c r="W36" s="60"/>
      <c r="X36" s="64"/>
      <c r="Y36" s="60"/>
      <c r="Z36" s="60"/>
      <c r="AA36" s="60"/>
      <c r="AB36" s="60"/>
      <c r="AC36" s="60"/>
      <c r="AD36" s="64"/>
      <c r="AE36" s="64"/>
      <c r="AF36" s="64"/>
      <c r="AG36" s="64"/>
      <c r="AH36" s="64"/>
      <c r="AI36" s="60"/>
      <c r="AJ36" s="60"/>
      <c r="AK36" s="60">
        <f t="shared" si="0"/>
        <v>0</v>
      </c>
      <c r="AL36" s="57"/>
      <c r="AM36" s="57"/>
    </row>
    <row r="37" spans="1:39" s="56" customFormat="1" x14ac:dyDescent="0.25">
      <c r="A37" s="54">
        <v>44</v>
      </c>
      <c r="B37" s="55">
        <v>43013</v>
      </c>
      <c r="C37" s="55">
        <v>43018</v>
      </c>
      <c r="D37" s="54">
        <v>106</v>
      </c>
      <c r="E37" s="54" t="s">
        <v>55</v>
      </c>
      <c r="F37" s="61">
        <v>270</v>
      </c>
      <c r="G37" s="79"/>
      <c r="H37" s="79">
        <v>96.81</v>
      </c>
      <c r="I37" s="61" t="s">
        <v>41</v>
      </c>
      <c r="J37" s="61" t="s">
        <v>40</v>
      </c>
      <c r="K37" s="57"/>
      <c r="L37" s="59"/>
      <c r="M37" s="59"/>
      <c r="N37" s="59"/>
      <c r="O37" s="59"/>
      <c r="P37" s="59"/>
      <c r="Q37" s="59"/>
      <c r="R37" s="60"/>
      <c r="S37" s="60"/>
      <c r="T37" s="60"/>
      <c r="U37" s="60"/>
      <c r="V37" s="64"/>
      <c r="W37" s="60">
        <v>13.5</v>
      </c>
      <c r="X37" s="60">
        <v>4.9000000000000004</v>
      </c>
      <c r="Y37" s="60">
        <v>14.05</v>
      </c>
      <c r="Z37" s="60">
        <v>35.86</v>
      </c>
      <c r="AA37" s="60">
        <v>0</v>
      </c>
      <c r="AB37" s="60">
        <v>28.5</v>
      </c>
      <c r="AC37" s="60">
        <v>0</v>
      </c>
      <c r="AD37" s="60"/>
      <c r="AE37" s="60"/>
      <c r="AF37" s="60"/>
      <c r="AG37" s="60"/>
      <c r="AH37" s="60"/>
      <c r="AI37" s="60"/>
      <c r="AJ37" s="60"/>
      <c r="AK37" s="60">
        <f t="shared" si="0"/>
        <v>96.81</v>
      </c>
      <c r="AL37" s="57"/>
      <c r="AM37" s="57"/>
    </row>
    <row r="38" spans="1:39" s="56" customFormat="1" x14ac:dyDescent="0.25">
      <c r="A38" s="54">
        <v>45</v>
      </c>
      <c r="B38" s="55">
        <v>43013</v>
      </c>
      <c r="C38" s="55">
        <v>43019</v>
      </c>
      <c r="D38" s="54">
        <v>106</v>
      </c>
      <c r="E38" s="54" t="s">
        <v>55</v>
      </c>
      <c r="F38" s="61">
        <v>271</v>
      </c>
      <c r="G38" s="79"/>
      <c r="H38" s="79">
        <v>286.98</v>
      </c>
      <c r="I38" s="61" t="s">
        <v>48</v>
      </c>
      <c r="J38" s="61" t="s">
        <v>40</v>
      </c>
      <c r="K38" s="57"/>
      <c r="L38" s="59"/>
      <c r="M38" s="59"/>
      <c r="N38" s="59"/>
      <c r="O38" s="59"/>
      <c r="P38" s="59"/>
      <c r="Q38" s="59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>
        <v>286.98</v>
      </c>
      <c r="AG38" s="60"/>
      <c r="AH38" s="60"/>
      <c r="AI38" s="60"/>
      <c r="AJ38" s="60"/>
      <c r="AK38" s="60">
        <f t="shared" si="0"/>
        <v>286.98</v>
      </c>
      <c r="AL38" s="57"/>
      <c r="AM38" s="57"/>
    </row>
    <row r="39" spans="1:39" s="56" customFormat="1" x14ac:dyDescent="0.25">
      <c r="A39" s="54">
        <v>48</v>
      </c>
      <c r="B39" s="55">
        <v>43024</v>
      </c>
      <c r="C39" s="55">
        <v>43024</v>
      </c>
      <c r="D39" s="54">
        <v>106</v>
      </c>
      <c r="E39" s="54" t="s">
        <v>55</v>
      </c>
      <c r="F39" s="61" t="s">
        <v>27</v>
      </c>
      <c r="G39" s="79"/>
      <c r="H39" s="79">
        <v>159.88</v>
      </c>
      <c r="I39" s="58" t="s">
        <v>28</v>
      </c>
      <c r="L39" s="59"/>
      <c r="M39" s="59"/>
      <c r="N39" s="59"/>
      <c r="O39" s="59"/>
      <c r="P39" s="59"/>
      <c r="Q39" s="59"/>
      <c r="R39" s="60"/>
      <c r="S39" s="60">
        <v>159.88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f t="shared" si="0"/>
        <v>159.88</v>
      </c>
      <c r="AL39" s="57"/>
      <c r="AM39" s="57"/>
    </row>
    <row r="40" spans="1:39" s="56" customFormat="1" x14ac:dyDescent="0.25">
      <c r="A40" s="54">
        <v>49</v>
      </c>
      <c r="B40" s="55">
        <v>43033</v>
      </c>
      <c r="C40" s="55">
        <v>43033</v>
      </c>
      <c r="D40" s="54">
        <v>106</v>
      </c>
      <c r="E40" s="54" t="s">
        <v>55</v>
      </c>
      <c r="F40" s="61" t="s">
        <v>27</v>
      </c>
      <c r="G40" s="79"/>
      <c r="H40" s="79">
        <v>515.66</v>
      </c>
      <c r="I40" s="58" t="s">
        <v>30</v>
      </c>
      <c r="L40" s="59"/>
      <c r="M40" s="59"/>
      <c r="N40" s="59"/>
      <c r="O40" s="59"/>
      <c r="P40" s="63"/>
      <c r="Q40" s="63"/>
      <c r="R40" s="60">
        <v>515.66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f t="shared" si="0"/>
        <v>515.66</v>
      </c>
      <c r="AL40" s="57"/>
      <c r="AM40" s="57"/>
    </row>
    <row r="41" spans="1:39" s="56" customFormat="1" x14ac:dyDescent="0.25">
      <c r="A41" s="54">
        <v>50</v>
      </c>
      <c r="B41" s="55">
        <v>43039</v>
      </c>
      <c r="C41" s="55">
        <v>43039</v>
      </c>
      <c r="D41" s="54">
        <v>71</v>
      </c>
      <c r="E41" s="54" t="s">
        <v>54</v>
      </c>
      <c r="G41" s="79">
        <v>0.3</v>
      </c>
      <c r="H41" s="79"/>
      <c r="I41" s="62" t="s">
        <v>33</v>
      </c>
      <c r="L41" s="59"/>
      <c r="M41" s="59">
        <v>0.3</v>
      </c>
      <c r="N41" s="59"/>
      <c r="O41" s="59"/>
      <c r="P41" s="59"/>
      <c r="Q41" s="59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>
        <f t="shared" si="0"/>
        <v>0</v>
      </c>
      <c r="AL41" s="57"/>
      <c r="AM41" s="57"/>
    </row>
    <row r="42" spans="1:39" s="56" customFormat="1" x14ac:dyDescent="0.25">
      <c r="A42" s="54">
        <v>51</v>
      </c>
      <c r="B42" s="55">
        <v>43041</v>
      </c>
      <c r="C42" s="55">
        <v>43046</v>
      </c>
      <c r="D42" s="54">
        <v>107</v>
      </c>
      <c r="E42" s="54" t="s">
        <v>55</v>
      </c>
      <c r="F42" s="61">
        <v>272</v>
      </c>
      <c r="G42" s="79"/>
      <c r="H42" s="79">
        <v>132.83000000000001</v>
      </c>
      <c r="I42" s="61" t="s">
        <v>41</v>
      </c>
      <c r="J42" s="61" t="s">
        <v>40</v>
      </c>
      <c r="K42" s="57"/>
      <c r="L42" s="59"/>
      <c r="M42" s="59"/>
      <c r="N42" s="59"/>
      <c r="O42" s="59"/>
      <c r="P42" s="59"/>
      <c r="Q42" s="59"/>
      <c r="R42" s="60"/>
      <c r="S42" s="60"/>
      <c r="T42" s="60"/>
      <c r="U42" s="60"/>
      <c r="V42" s="64"/>
      <c r="W42" s="60">
        <v>9</v>
      </c>
      <c r="X42" s="60">
        <v>25.06</v>
      </c>
      <c r="Y42" s="60">
        <v>9.8000000000000007</v>
      </c>
      <c r="Z42" s="60">
        <v>60.47</v>
      </c>
      <c r="AA42" s="60">
        <v>0</v>
      </c>
      <c r="AB42" s="60">
        <v>28.5</v>
      </c>
      <c r="AC42" s="60">
        <v>0</v>
      </c>
      <c r="AD42" s="60"/>
      <c r="AE42" s="60"/>
      <c r="AF42" s="60"/>
      <c r="AG42" s="60"/>
      <c r="AH42" s="60"/>
      <c r="AI42" s="60"/>
      <c r="AJ42" s="60"/>
      <c r="AK42" s="60">
        <f t="shared" si="0"/>
        <v>132.82999999999998</v>
      </c>
      <c r="AL42" s="57"/>
      <c r="AM42" s="57"/>
    </row>
    <row r="43" spans="1:39" s="56" customFormat="1" x14ac:dyDescent="0.25">
      <c r="A43" s="54">
        <v>52</v>
      </c>
      <c r="B43" s="55">
        <v>43041</v>
      </c>
      <c r="C43" s="55">
        <v>43060</v>
      </c>
      <c r="D43" s="54">
        <v>107</v>
      </c>
      <c r="E43" s="54" t="s">
        <v>55</v>
      </c>
      <c r="F43" s="61">
        <v>273</v>
      </c>
      <c r="G43" s="79"/>
      <c r="H43" s="79">
        <v>121</v>
      </c>
      <c r="I43" s="61" t="s">
        <v>49</v>
      </c>
      <c r="J43" s="61" t="s">
        <v>40</v>
      </c>
      <c r="K43" s="57"/>
      <c r="L43" s="59"/>
      <c r="M43" s="59"/>
      <c r="N43" s="59"/>
      <c r="O43" s="59"/>
      <c r="P43" s="59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>
        <v>121</v>
      </c>
      <c r="AI43" s="60"/>
      <c r="AJ43" s="60"/>
      <c r="AK43" s="60">
        <f t="shared" si="0"/>
        <v>121</v>
      </c>
      <c r="AL43" s="57"/>
      <c r="AM43" s="57"/>
    </row>
    <row r="44" spans="1:39" s="56" customFormat="1" x14ac:dyDescent="0.25">
      <c r="A44" s="54">
        <v>53</v>
      </c>
      <c r="B44" s="55">
        <v>43041</v>
      </c>
      <c r="C44" s="55">
        <v>43053</v>
      </c>
      <c r="D44" s="54">
        <v>107</v>
      </c>
      <c r="E44" s="54" t="s">
        <v>55</v>
      </c>
      <c r="F44" s="61">
        <v>274</v>
      </c>
      <c r="G44" s="79"/>
      <c r="H44" s="79">
        <v>250</v>
      </c>
      <c r="I44" s="61" t="s">
        <v>59</v>
      </c>
      <c r="J44" s="61" t="s">
        <v>40</v>
      </c>
      <c r="K44" s="57"/>
      <c r="L44" s="59"/>
      <c r="M44" s="59"/>
      <c r="N44" s="59"/>
      <c r="O44" s="59"/>
      <c r="P44" s="63"/>
      <c r="Q44" s="63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>
        <v>250</v>
      </c>
      <c r="AJ44" s="60"/>
      <c r="AK44" s="60">
        <f t="shared" si="0"/>
        <v>250</v>
      </c>
      <c r="AL44" s="57"/>
      <c r="AM44" s="57"/>
    </row>
    <row r="45" spans="1:39" s="56" customFormat="1" x14ac:dyDescent="0.25">
      <c r="A45" s="54">
        <v>54</v>
      </c>
      <c r="B45" s="55">
        <v>43041</v>
      </c>
      <c r="C45" s="55">
        <v>43053</v>
      </c>
      <c r="D45" s="54">
        <v>107</v>
      </c>
      <c r="E45" s="54" t="s">
        <v>55</v>
      </c>
      <c r="F45" s="61">
        <v>275</v>
      </c>
      <c r="G45" s="79"/>
      <c r="H45" s="79">
        <v>190</v>
      </c>
      <c r="I45" s="61" t="s">
        <v>59</v>
      </c>
      <c r="J45" s="61" t="s">
        <v>40</v>
      </c>
      <c r="K45" s="57"/>
      <c r="L45" s="59"/>
      <c r="M45" s="59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>
        <v>190</v>
      </c>
      <c r="AJ45" s="60"/>
      <c r="AK45" s="60">
        <f t="shared" si="0"/>
        <v>190</v>
      </c>
      <c r="AL45" s="57"/>
      <c r="AM45" s="57"/>
    </row>
    <row r="46" spans="1:39" s="56" customFormat="1" x14ac:dyDescent="0.25">
      <c r="A46" s="54">
        <v>57</v>
      </c>
      <c r="B46" s="55">
        <v>43051</v>
      </c>
      <c r="C46" s="55">
        <v>43056</v>
      </c>
      <c r="D46" s="54">
        <v>107</v>
      </c>
      <c r="E46" s="54" t="s">
        <v>55</v>
      </c>
      <c r="F46" s="61">
        <v>276</v>
      </c>
      <c r="G46" s="79"/>
      <c r="H46" s="79">
        <v>20</v>
      </c>
      <c r="I46" s="61" t="s">
        <v>50</v>
      </c>
      <c r="J46" s="61" t="s">
        <v>40</v>
      </c>
      <c r="K46" s="57"/>
      <c r="L46" s="59"/>
      <c r="M46" s="59"/>
      <c r="N46" s="59"/>
      <c r="O46" s="59"/>
      <c r="P46" s="59"/>
      <c r="Q46" s="59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20</v>
      </c>
      <c r="AK46" s="60">
        <f t="shared" si="0"/>
        <v>20</v>
      </c>
      <c r="AL46" s="57"/>
      <c r="AM46" s="57"/>
    </row>
    <row r="47" spans="1:39" s="56" customFormat="1" x14ac:dyDescent="0.25">
      <c r="A47" s="54">
        <v>58</v>
      </c>
      <c r="B47" s="55">
        <v>43055</v>
      </c>
      <c r="C47" s="55">
        <v>43055</v>
      </c>
      <c r="D47" s="54">
        <v>107</v>
      </c>
      <c r="E47" s="54" t="s">
        <v>55</v>
      </c>
      <c r="F47" s="61" t="s">
        <v>27</v>
      </c>
      <c r="G47" s="79"/>
      <c r="H47" s="79">
        <v>159.88</v>
      </c>
      <c r="I47" s="58" t="s">
        <v>28</v>
      </c>
      <c r="L47" s="59"/>
      <c r="M47" s="59"/>
      <c r="N47" s="59"/>
      <c r="O47" s="59"/>
      <c r="P47" s="63"/>
      <c r="Q47" s="63"/>
      <c r="R47" s="60"/>
      <c r="S47" s="60">
        <v>159.88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0"/>
        <v>159.88</v>
      </c>
      <c r="AL47" s="57"/>
      <c r="AM47" s="57"/>
    </row>
    <row r="48" spans="1:39" s="56" customFormat="1" x14ac:dyDescent="0.25">
      <c r="A48" s="54">
        <v>59</v>
      </c>
      <c r="B48" s="55">
        <v>43066</v>
      </c>
      <c r="C48" s="55">
        <v>43066</v>
      </c>
      <c r="D48" s="54">
        <v>107</v>
      </c>
      <c r="E48" s="54" t="s">
        <v>55</v>
      </c>
      <c r="F48" s="61" t="s">
        <v>27</v>
      </c>
      <c r="G48" s="79"/>
      <c r="H48" s="79">
        <v>515.66</v>
      </c>
      <c r="I48" s="58" t="s">
        <v>30</v>
      </c>
      <c r="L48" s="59"/>
      <c r="M48" s="59"/>
      <c r="N48" s="59"/>
      <c r="O48" s="59"/>
      <c r="P48" s="59"/>
      <c r="Q48" s="59"/>
      <c r="R48" s="60">
        <v>515.66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0"/>
        <v>515.66</v>
      </c>
      <c r="AL48" s="57"/>
      <c r="AM48" s="57"/>
    </row>
    <row r="49" spans="1:39" s="56" customFormat="1" x14ac:dyDescent="0.25">
      <c r="A49" s="54">
        <v>60</v>
      </c>
      <c r="B49" s="55">
        <v>43069</v>
      </c>
      <c r="C49" s="55">
        <v>43434</v>
      </c>
      <c r="D49" s="54">
        <v>72</v>
      </c>
      <c r="E49" s="54" t="s">
        <v>54</v>
      </c>
      <c r="G49" s="79">
        <v>1.1000000000000001</v>
      </c>
      <c r="H49" s="79"/>
      <c r="I49" s="62" t="s">
        <v>33</v>
      </c>
      <c r="L49" s="59"/>
      <c r="M49" s="59">
        <v>1.1000000000000001</v>
      </c>
      <c r="N49" s="59"/>
      <c r="O49" s="59"/>
      <c r="P49" s="59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>
        <f t="shared" si="0"/>
        <v>0</v>
      </c>
      <c r="AL49" s="57"/>
      <c r="AM49" s="57"/>
    </row>
    <row r="50" spans="1:39" s="56" customFormat="1" x14ac:dyDescent="0.25">
      <c r="A50" s="54">
        <v>61</v>
      </c>
      <c r="B50" s="55">
        <v>43075</v>
      </c>
      <c r="C50" s="55">
        <v>43080</v>
      </c>
      <c r="D50" s="54">
        <v>108</v>
      </c>
      <c r="E50" s="54" t="s">
        <v>55</v>
      </c>
      <c r="F50" s="61">
        <v>277</v>
      </c>
      <c r="G50" s="79"/>
      <c r="H50" s="79">
        <v>273.38</v>
      </c>
      <c r="I50" s="61" t="s">
        <v>51</v>
      </c>
      <c r="J50" s="61" t="s">
        <v>40</v>
      </c>
      <c r="K50" s="57"/>
      <c r="L50" s="59"/>
      <c r="M50" s="59"/>
      <c r="N50" s="59"/>
      <c r="O50" s="59"/>
      <c r="P50" s="63"/>
      <c r="Q50" s="59"/>
      <c r="R50" s="60"/>
      <c r="S50" s="60"/>
      <c r="T50" s="57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>
        <v>273.38</v>
      </c>
      <c r="AF50" s="60"/>
      <c r="AG50" s="60"/>
      <c r="AH50" s="60"/>
      <c r="AI50" s="60"/>
      <c r="AJ50" s="60"/>
      <c r="AK50" s="60">
        <f t="shared" si="0"/>
        <v>273.38</v>
      </c>
      <c r="AL50" s="57"/>
      <c r="AM50" s="57"/>
    </row>
    <row r="51" spans="1:39" s="56" customFormat="1" x14ac:dyDescent="0.25">
      <c r="A51" s="54">
        <v>62</v>
      </c>
      <c r="B51" s="55">
        <v>43087</v>
      </c>
      <c r="C51" s="55">
        <v>43087</v>
      </c>
      <c r="D51" s="54">
        <v>108</v>
      </c>
      <c r="E51" s="54" t="s">
        <v>55</v>
      </c>
      <c r="F51" s="61" t="s">
        <v>27</v>
      </c>
      <c r="G51" s="79"/>
      <c r="H51" s="79">
        <v>159.88</v>
      </c>
      <c r="I51" s="58" t="s">
        <v>28</v>
      </c>
      <c r="L51" s="59"/>
      <c r="M51" s="59"/>
      <c r="N51" s="59"/>
      <c r="O51" s="59"/>
      <c r="P51" s="59"/>
      <c r="Q51" s="59"/>
      <c r="R51" s="60"/>
      <c r="S51" s="60">
        <v>159.88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>
        <f t="shared" si="0"/>
        <v>159.88</v>
      </c>
      <c r="AL51" s="57"/>
      <c r="AM51" s="57"/>
    </row>
    <row r="52" spans="1:39" s="56" customFormat="1" x14ac:dyDescent="0.25">
      <c r="A52" s="54">
        <v>63</v>
      </c>
      <c r="B52" s="55">
        <v>43096</v>
      </c>
      <c r="C52" s="55">
        <v>43096</v>
      </c>
      <c r="D52" s="54">
        <v>108</v>
      </c>
      <c r="E52" s="54" t="s">
        <v>55</v>
      </c>
      <c r="F52" s="61" t="s">
        <v>27</v>
      </c>
      <c r="G52" s="79"/>
      <c r="H52" s="79">
        <v>515.66</v>
      </c>
      <c r="I52" s="58" t="s">
        <v>30</v>
      </c>
      <c r="L52" s="59"/>
      <c r="M52" s="59"/>
      <c r="N52" s="59"/>
      <c r="O52" s="59"/>
      <c r="P52" s="63"/>
      <c r="Q52" s="63"/>
      <c r="R52" s="60">
        <v>515.66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>
        <f t="shared" si="0"/>
        <v>515.66</v>
      </c>
      <c r="AL52" s="57"/>
      <c r="AM52" s="57"/>
    </row>
    <row r="53" spans="1:39" s="56" customFormat="1" x14ac:dyDescent="0.25">
      <c r="A53" s="54">
        <v>64</v>
      </c>
      <c r="B53" s="55">
        <v>43098</v>
      </c>
      <c r="C53" s="55">
        <v>43098</v>
      </c>
      <c r="D53" s="54">
        <v>73</v>
      </c>
      <c r="E53" s="54" t="s">
        <v>54</v>
      </c>
      <c r="G53" s="79">
        <v>1.27</v>
      </c>
      <c r="H53" s="79"/>
      <c r="I53" s="62" t="s">
        <v>33</v>
      </c>
      <c r="L53" s="59"/>
      <c r="M53" s="59">
        <v>1.27</v>
      </c>
      <c r="N53" s="59"/>
      <c r="O53" s="59"/>
      <c r="P53" s="59"/>
      <c r="Q53" s="59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f t="shared" si="0"/>
        <v>0</v>
      </c>
      <c r="AL53" s="57"/>
      <c r="AM53" s="57"/>
    </row>
    <row r="54" spans="1:39" s="56" customFormat="1" x14ac:dyDescent="0.25">
      <c r="A54" s="54">
        <v>65</v>
      </c>
      <c r="B54" s="55">
        <v>43109</v>
      </c>
      <c r="C54" s="55">
        <v>43109</v>
      </c>
      <c r="D54" s="54">
        <v>109</v>
      </c>
      <c r="E54" s="54" t="s">
        <v>55</v>
      </c>
      <c r="F54" s="61" t="s">
        <v>39</v>
      </c>
      <c r="G54" s="79">
        <v>500</v>
      </c>
      <c r="H54" s="79"/>
      <c r="I54" s="58" t="s">
        <v>61</v>
      </c>
      <c r="L54" s="59"/>
      <c r="M54" s="59"/>
      <c r="N54" s="59">
        <v>500</v>
      </c>
      <c r="O54" s="59"/>
      <c r="P54" s="59"/>
      <c r="Q54" s="59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0"/>
        <v>0</v>
      </c>
      <c r="AL54" s="57"/>
      <c r="AM54" s="57"/>
    </row>
    <row r="55" spans="1:39" s="56" customFormat="1" x14ac:dyDescent="0.25">
      <c r="A55" s="54">
        <v>66</v>
      </c>
      <c r="B55" s="55">
        <v>43111</v>
      </c>
      <c r="C55" s="55">
        <v>43129</v>
      </c>
      <c r="D55" s="54">
        <v>109</v>
      </c>
      <c r="E55" s="54" t="s">
        <v>55</v>
      </c>
      <c r="F55" s="61">
        <v>278</v>
      </c>
      <c r="G55" s="79"/>
      <c r="H55" s="79">
        <v>254.46</v>
      </c>
      <c r="I55" s="61" t="s">
        <v>41</v>
      </c>
      <c r="J55" s="61" t="s">
        <v>40</v>
      </c>
      <c r="K55" s="57"/>
      <c r="L55" s="59"/>
      <c r="M55" s="59"/>
      <c r="N55" s="59"/>
      <c r="O55" s="59"/>
      <c r="P55" s="59"/>
      <c r="Q55" s="59"/>
      <c r="R55" s="60"/>
      <c r="S55" s="60"/>
      <c r="T55" s="60"/>
      <c r="U55" s="60"/>
      <c r="V55" s="64"/>
      <c r="W55" s="60">
        <v>22.5</v>
      </c>
      <c r="X55" s="60">
        <v>20.16</v>
      </c>
      <c r="Y55" s="60">
        <v>0</v>
      </c>
      <c r="Z55" s="60">
        <v>74.81</v>
      </c>
      <c r="AA55" s="60">
        <v>79.989999999999995</v>
      </c>
      <c r="AB55" s="60">
        <v>57</v>
      </c>
      <c r="AC55" s="60">
        <v>0</v>
      </c>
      <c r="AD55" s="60"/>
      <c r="AE55" s="60"/>
      <c r="AF55" s="60"/>
      <c r="AG55" s="60"/>
      <c r="AH55" s="60"/>
      <c r="AI55" s="60"/>
      <c r="AJ55" s="60"/>
      <c r="AK55" s="60">
        <f t="shared" si="0"/>
        <v>254.45999999999998</v>
      </c>
      <c r="AL55" s="57"/>
      <c r="AM55" s="57"/>
    </row>
    <row r="56" spans="1:39" s="56" customFormat="1" x14ac:dyDescent="0.25">
      <c r="A56" s="54">
        <v>67</v>
      </c>
      <c r="B56" s="55">
        <v>43116</v>
      </c>
      <c r="C56" s="55">
        <v>43116</v>
      </c>
      <c r="D56" s="54">
        <v>109</v>
      </c>
      <c r="E56" s="54" t="s">
        <v>55</v>
      </c>
      <c r="F56" s="61" t="s">
        <v>27</v>
      </c>
      <c r="G56" s="79"/>
      <c r="H56" s="79">
        <v>159.88</v>
      </c>
      <c r="I56" s="58" t="s">
        <v>28</v>
      </c>
      <c r="L56" s="59"/>
      <c r="M56" s="59"/>
      <c r="N56" s="59"/>
      <c r="O56" s="59"/>
      <c r="P56" s="59"/>
      <c r="Q56" s="59"/>
      <c r="R56" s="60"/>
      <c r="S56" s="60">
        <v>159.88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>
        <f t="shared" si="0"/>
        <v>159.88</v>
      </c>
      <c r="AL56" s="57"/>
      <c r="AM56" s="57"/>
    </row>
    <row r="57" spans="1:39" s="56" customFormat="1" x14ac:dyDescent="0.25">
      <c r="A57" s="54">
        <v>68</v>
      </c>
      <c r="B57" s="55">
        <v>43125</v>
      </c>
      <c r="C57" s="55">
        <v>43125</v>
      </c>
      <c r="D57" s="54">
        <v>109</v>
      </c>
      <c r="E57" s="54" t="s">
        <v>55</v>
      </c>
      <c r="F57" s="61" t="s">
        <v>118</v>
      </c>
      <c r="G57" s="79"/>
      <c r="H57" s="79">
        <v>-50</v>
      </c>
      <c r="I57" s="62" t="s">
        <v>131</v>
      </c>
      <c r="L57" s="59"/>
      <c r="M57" s="59"/>
      <c r="N57" s="59"/>
      <c r="O57" s="59"/>
      <c r="P57" s="59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>
        <v>-50</v>
      </c>
      <c r="AJ57" s="60"/>
      <c r="AK57" s="60">
        <f t="shared" si="0"/>
        <v>-50</v>
      </c>
      <c r="AL57" s="57"/>
      <c r="AM57" s="57"/>
    </row>
    <row r="58" spans="1:39" s="56" customFormat="1" x14ac:dyDescent="0.25">
      <c r="A58" s="54">
        <v>69</v>
      </c>
      <c r="B58" s="55">
        <v>43125</v>
      </c>
      <c r="C58" s="55">
        <v>43125</v>
      </c>
      <c r="D58" s="54">
        <v>109</v>
      </c>
      <c r="E58" s="54" t="s">
        <v>55</v>
      </c>
      <c r="F58" s="61" t="s">
        <v>27</v>
      </c>
      <c r="G58" s="79"/>
      <c r="H58" s="79">
        <v>515.66</v>
      </c>
      <c r="I58" s="58" t="s">
        <v>30</v>
      </c>
      <c r="L58" s="59"/>
      <c r="M58" s="59"/>
      <c r="N58" s="59"/>
      <c r="O58" s="59"/>
      <c r="P58" s="59"/>
      <c r="Q58" s="59"/>
      <c r="R58" s="60">
        <v>515.66</v>
      </c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>
        <f t="shared" si="0"/>
        <v>515.66</v>
      </c>
      <c r="AL58" s="57"/>
      <c r="AM58" s="57"/>
    </row>
    <row r="59" spans="1:39" s="56" customFormat="1" x14ac:dyDescent="0.25">
      <c r="A59" s="54">
        <v>72</v>
      </c>
      <c r="B59" s="55">
        <v>43131</v>
      </c>
      <c r="C59" s="55">
        <v>43131</v>
      </c>
      <c r="D59" s="54">
        <v>74</v>
      </c>
      <c r="E59" s="54" t="s">
        <v>54</v>
      </c>
      <c r="G59" s="79">
        <v>1.43</v>
      </c>
      <c r="H59" s="79"/>
      <c r="I59" s="62" t="s">
        <v>33</v>
      </c>
      <c r="L59" s="59"/>
      <c r="M59" s="59">
        <v>1.43</v>
      </c>
      <c r="N59" s="59"/>
      <c r="O59" s="59"/>
      <c r="P59" s="59"/>
      <c r="Q59" s="59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>
        <f t="shared" si="0"/>
        <v>0</v>
      </c>
      <c r="AL59" s="57"/>
      <c r="AM59" s="57"/>
    </row>
    <row r="60" spans="1:39" s="56" customFormat="1" x14ac:dyDescent="0.25">
      <c r="A60" s="54">
        <v>73</v>
      </c>
      <c r="B60" s="55">
        <v>43132</v>
      </c>
      <c r="C60" s="55">
        <v>43137</v>
      </c>
      <c r="D60" s="54">
        <v>110</v>
      </c>
      <c r="E60" s="54" t="s">
        <v>55</v>
      </c>
      <c r="F60" s="61">
        <v>279</v>
      </c>
      <c r="G60" s="79"/>
      <c r="H60" s="79">
        <v>184.45</v>
      </c>
      <c r="I60" s="61" t="s">
        <v>41</v>
      </c>
      <c r="J60" s="61" t="s">
        <v>40</v>
      </c>
      <c r="K60" s="57"/>
      <c r="L60" s="59"/>
      <c r="M60" s="59"/>
      <c r="N60" s="59"/>
      <c r="O60" s="59"/>
      <c r="P60" s="59"/>
      <c r="Q60" s="59"/>
      <c r="R60" s="60"/>
      <c r="S60" s="60"/>
      <c r="T60" s="60"/>
      <c r="U60" s="60"/>
      <c r="V60" s="64"/>
      <c r="W60" s="60">
        <v>9</v>
      </c>
      <c r="X60" s="60">
        <v>23.41</v>
      </c>
      <c r="Y60" s="60">
        <v>87.68</v>
      </c>
      <c r="Z60" s="60">
        <v>35.86</v>
      </c>
      <c r="AA60" s="60">
        <v>0</v>
      </c>
      <c r="AB60" s="60">
        <v>28.5</v>
      </c>
      <c r="AC60" s="60">
        <v>0</v>
      </c>
      <c r="AD60" s="60"/>
      <c r="AE60" s="60"/>
      <c r="AF60" s="60"/>
      <c r="AG60" s="60"/>
      <c r="AH60" s="60"/>
      <c r="AI60" s="60"/>
      <c r="AJ60" s="60"/>
      <c r="AK60" s="60">
        <f t="shared" si="0"/>
        <v>184.45</v>
      </c>
      <c r="AL60" s="57"/>
      <c r="AM60" s="57"/>
    </row>
    <row r="61" spans="1:39" s="56" customFormat="1" x14ac:dyDescent="0.25">
      <c r="A61" s="54">
        <v>74</v>
      </c>
      <c r="B61" s="55">
        <v>43132</v>
      </c>
      <c r="C61" s="55">
        <v>43159</v>
      </c>
      <c r="D61" s="54">
        <v>110</v>
      </c>
      <c r="E61" s="54" t="s">
        <v>55</v>
      </c>
      <c r="F61" s="61">
        <v>280</v>
      </c>
      <c r="G61" s="79"/>
      <c r="H61" s="79">
        <v>164.7</v>
      </c>
      <c r="I61" s="61" t="s">
        <v>52</v>
      </c>
      <c r="J61" s="61" t="s">
        <v>40</v>
      </c>
      <c r="K61" s="57"/>
      <c r="L61" s="59"/>
      <c r="M61" s="59"/>
      <c r="N61" s="59"/>
      <c r="O61" s="59"/>
      <c r="P61" s="59"/>
      <c r="Q61" s="59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>
        <v>164.7</v>
      </c>
      <c r="AJ61" s="60"/>
      <c r="AK61" s="60">
        <f t="shared" si="0"/>
        <v>164.7</v>
      </c>
      <c r="AL61" s="57"/>
      <c r="AM61" s="57"/>
    </row>
    <row r="62" spans="1:39" s="56" customFormat="1" x14ac:dyDescent="0.25">
      <c r="A62" s="54">
        <v>77</v>
      </c>
      <c r="B62" s="55">
        <v>43147</v>
      </c>
      <c r="C62" s="55">
        <v>43147</v>
      </c>
      <c r="D62" s="54">
        <v>110</v>
      </c>
      <c r="E62" s="54" t="s">
        <v>55</v>
      </c>
      <c r="F62" s="61" t="s">
        <v>27</v>
      </c>
      <c r="G62" s="79"/>
      <c r="H62" s="79">
        <v>159.88</v>
      </c>
      <c r="I62" s="58" t="s">
        <v>28</v>
      </c>
      <c r="L62" s="59"/>
      <c r="M62" s="59"/>
      <c r="N62" s="59"/>
      <c r="O62" s="59"/>
      <c r="P62" s="59"/>
      <c r="Q62" s="59"/>
      <c r="R62" s="60"/>
      <c r="S62" s="60">
        <v>159.88</v>
      </c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>
        <f t="shared" si="0"/>
        <v>159.88</v>
      </c>
      <c r="AL62" s="57"/>
      <c r="AM62" s="57"/>
    </row>
    <row r="63" spans="1:39" s="56" customFormat="1" x14ac:dyDescent="0.25">
      <c r="A63" s="54">
        <v>78</v>
      </c>
      <c r="B63" s="55">
        <v>43157</v>
      </c>
      <c r="C63" s="55">
        <v>43157</v>
      </c>
      <c r="D63" s="54">
        <v>110</v>
      </c>
      <c r="E63" s="54" t="s">
        <v>55</v>
      </c>
      <c r="F63" s="61" t="s">
        <v>27</v>
      </c>
      <c r="G63" s="79"/>
      <c r="H63" s="79">
        <v>515.66</v>
      </c>
      <c r="I63" s="58" t="s">
        <v>30</v>
      </c>
      <c r="L63" s="59"/>
      <c r="M63" s="59"/>
      <c r="N63" s="59"/>
      <c r="O63" s="59"/>
      <c r="P63" s="59"/>
      <c r="Q63" s="59"/>
      <c r="R63" s="60">
        <v>515.66</v>
      </c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>
        <f t="shared" si="0"/>
        <v>515.66</v>
      </c>
      <c r="AL63" s="57"/>
      <c r="AM63" s="57"/>
    </row>
    <row r="64" spans="1:39" s="56" customFormat="1" x14ac:dyDescent="0.25">
      <c r="A64" s="54">
        <v>79</v>
      </c>
      <c r="B64" s="55">
        <v>43159</v>
      </c>
      <c r="C64" s="55">
        <v>43159</v>
      </c>
      <c r="D64" s="54">
        <v>75</v>
      </c>
      <c r="E64" s="54" t="s">
        <v>54</v>
      </c>
      <c r="G64" s="79">
        <v>1.1299999999999999</v>
      </c>
      <c r="H64" s="79"/>
      <c r="I64" s="62" t="s">
        <v>33</v>
      </c>
      <c r="L64" s="59"/>
      <c r="M64" s="59">
        <v>1.1299999999999999</v>
      </c>
      <c r="N64" s="59"/>
      <c r="O64" s="59"/>
      <c r="P64" s="59"/>
      <c r="Q64" s="59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>
        <f t="shared" si="0"/>
        <v>0</v>
      </c>
      <c r="AL64" s="57"/>
      <c r="AM64" s="57"/>
    </row>
    <row r="65" spans="1:40" s="56" customFormat="1" x14ac:dyDescent="0.25">
      <c r="A65" s="54">
        <v>80</v>
      </c>
      <c r="B65" s="55">
        <v>43160</v>
      </c>
      <c r="C65" s="55">
        <v>43165</v>
      </c>
      <c r="D65" s="54">
        <v>111</v>
      </c>
      <c r="E65" s="54" t="s">
        <v>55</v>
      </c>
      <c r="F65" s="61">
        <v>281</v>
      </c>
      <c r="G65" s="79"/>
      <c r="H65" s="79">
        <v>106.33</v>
      </c>
      <c r="I65" s="61" t="s">
        <v>41</v>
      </c>
      <c r="J65" s="61" t="s">
        <v>40</v>
      </c>
      <c r="K65" s="57"/>
      <c r="L65" s="59"/>
      <c r="M65" s="59"/>
      <c r="N65" s="59"/>
      <c r="O65" s="59"/>
      <c r="P65" s="63"/>
      <c r="Q65" s="63"/>
      <c r="R65" s="60"/>
      <c r="S65" s="60"/>
      <c r="T65" s="60"/>
      <c r="U65" s="60"/>
      <c r="V65" s="64"/>
      <c r="W65" s="60">
        <v>9</v>
      </c>
      <c r="X65" s="60">
        <v>23.41</v>
      </c>
      <c r="Y65" s="60">
        <v>6</v>
      </c>
      <c r="Z65" s="60">
        <v>39.42</v>
      </c>
      <c r="AA65" s="60">
        <v>0</v>
      </c>
      <c r="AB65" s="60">
        <v>28.5</v>
      </c>
      <c r="AC65" s="60">
        <v>0</v>
      </c>
      <c r="AD65" s="60"/>
      <c r="AE65" s="60"/>
      <c r="AF65" s="60"/>
      <c r="AG65" s="60"/>
      <c r="AH65" s="60"/>
      <c r="AI65" s="60"/>
      <c r="AJ65" s="60"/>
      <c r="AK65" s="60">
        <f t="shared" si="0"/>
        <v>106.33</v>
      </c>
      <c r="AL65" s="57"/>
      <c r="AM65" s="57"/>
    </row>
    <row r="66" spans="1:40" s="56" customFormat="1" x14ac:dyDescent="0.25">
      <c r="A66" s="54">
        <v>83</v>
      </c>
      <c r="B66" s="55">
        <v>43175</v>
      </c>
      <c r="C66" s="55">
        <v>43175</v>
      </c>
      <c r="D66" s="54">
        <v>111</v>
      </c>
      <c r="E66" s="54" t="s">
        <v>55</v>
      </c>
      <c r="F66" s="61" t="s">
        <v>27</v>
      </c>
      <c r="G66" s="79"/>
      <c r="H66" s="79">
        <v>159.88</v>
      </c>
      <c r="I66" s="58" t="s">
        <v>28</v>
      </c>
      <c r="L66" s="59"/>
      <c r="M66" s="59"/>
      <c r="N66" s="59"/>
      <c r="O66" s="59"/>
      <c r="P66" s="59"/>
      <c r="Q66" s="59"/>
      <c r="R66" s="60"/>
      <c r="S66" s="60">
        <v>159.88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>
        <f t="shared" si="0"/>
        <v>159.88</v>
      </c>
      <c r="AL66" s="57"/>
      <c r="AM66" s="57"/>
    </row>
    <row r="67" spans="1:40" s="56" customFormat="1" x14ac:dyDescent="0.25">
      <c r="A67" s="54">
        <v>84</v>
      </c>
      <c r="B67" s="55">
        <v>43185</v>
      </c>
      <c r="C67" s="55">
        <v>43185</v>
      </c>
      <c r="D67" s="54">
        <v>111</v>
      </c>
      <c r="E67" s="54" t="s">
        <v>55</v>
      </c>
      <c r="F67" s="61" t="s">
        <v>27</v>
      </c>
      <c r="G67" s="79"/>
      <c r="H67" s="79">
        <v>515.66</v>
      </c>
      <c r="I67" s="58" t="s">
        <v>30</v>
      </c>
      <c r="L67" s="59"/>
      <c r="M67" s="59"/>
      <c r="N67" s="59"/>
      <c r="O67" s="59"/>
      <c r="P67" s="59"/>
      <c r="Q67" s="59"/>
      <c r="R67" s="60">
        <v>515.66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>
        <f t="shared" si="0"/>
        <v>515.66</v>
      </c>
      <c r="AL67" s="57"/>
      <c r="AM67" s="57"/>
    </row>
    <row r="68" spans="1:40" s="56" customFormat="1" x14ac:dyDescent="0.25">
      <c r="A68" s="54">
        <v>85</v>
      </c>
      <c r="B68" s="55">
        <v>43188</v>
      </c>
      <c r="C68" s="55">
        <v>43188</v>
      </c>
      <c r="D68" s="54">
        <v>76</v>
      </c>
      <c r="E68" s="54" t="s">
        <v>54</v>
      </c>
      <c r="G68" s="79">
        <v>1.1299999999999999</v>
      </c>
      <c r="H68" s="79"/>
      <c r="I68" s="62" t="s">
        <v>33</v>
      </c>
      <c r="L68" s="59"/>
      <c r="M68" s="59">
        <v>1.1299999999999999</v>
      </c>
      <c r="N68" s="59"/>
      <c r="O68" s="59"/>
      <c r="P68" s="59"/>
      <c r="Q68" s="59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>
        <f t="shared" si="0"/>
        <v>0</v>
      </c>
      <c r="AL68" s="57"/>
      <c r="AM68" s="57"/>
    </row>
    <row r="69" spans="1:40" s="56" customFormat="1" ht="22.5" customHeight="1" thickBot="1" x14ac:dyDescent="0.3">
      <c r="A69" s="65"/>
      <c r="B69" s="66"/>
      <c r="C69" s="66"/>
      <c r="D69" s="66"/>
      <c r="E69" s="66"/>
      <c r="F69" s="66"/>
      <c r="G69" s="80">
        <f>SUM(G6:G68)</f>
        <v>22165.450000000004</v>
      </c>
      <c r="H69" s="81">
        <f>SUM(H6:H68)</f>
        <v>15853.989999999993</v>
      </c>
      <c r="I69" s="66"/>
      <c r="J69" s="66"/>
      <c r="L69" s="67">
        <f>SUM(L6:L68)</f>
        <v>12000</v>
      </c>
      <c r="M69" s="67">
        <f t="shared" ref="M69:AJ69" si="1">SUM(M6:M68)</f>
        <v>8.16</v>
      </c>
      <c r="N69" s="67">
        <f t="shared" si="1"/>
        <v>923.72</v>
      </c>
      <c r="O69" s="67">
        <f t="shared" si="1"/>
        <v>9233.57</v>
      </c>
      <c r="P69" s="67">
        <f t="shared" si="1"/>
        <v>0</v>
      </c>
      <c r="Q69" s="69">
        <f>SUM(L69:P69)</f>
        <v>22165.449999999997</v>
      </c>
      <c r="R69" s="68">
        <f t="shared" si="1"/>
        <v>6187.9199999999992</v>
      </c>
      <c r="S69" s="68">
        <f t="shared" si="1"/>
        <v>1758.6800000000003</v>
      </c>
      <c r="T69" s="68">
        <f t="shared" si="1"/>
        <v>0</v>
      </c>
      <c r="U69" s="68">
        <f t="shared" si="1"/>
        <v>0</v>
      </c>
      <c r="V69" s="68">
        <f t="shared" si="1"/>
        <v>179</v>
      </c>
      <c r="W69" s="68">
        <f t="shared" si="1"/>
        <v>148.94999999999999</v>
      </c>
      <c r="X69" s="68">
        <f t="shared" si="1"/>
        <v>248.20000000000002</v>
      </c>
      <c r="Y69" s="68">
        <f t="shared" si="1"/>
        <v>340.64000000000004</v>
      </c>
      <c r="Z69" s="68">
        <f t="shared" si="1"/>
        <v>463.25</v>
      </c>
      <c r="AA69" s="68">
        <f t="shared" si="1"/>
        <v>79.989999999999995</v>
      </c>
      <c r="AB69" s="68">
        <f t="shared" si="1"/>
        <v>339.5</v>
      </c>
      <c r="AC69" s="68">
        <f t="shared" si="1"/>
        <v>34.93</v>
      </c>
      <c r="AD69" s="68">
        <f t="shared" si="1"/>
        <v>0</v>
      </c>
      <c r="AE69" s="68">
        <f t="shared" si="1"/>
        <v>3093.38</v>
      </c>
      <c r="AF69" s="68">
        <f t="shared" si="1"/>
        <v>286.98</v>
      </c>
      <c r="AG69" s="68">
        <f t="shared" si="1"/>
        <v>240</v>
      </c>
      <c r="AH69" s="68">
        <f t="shared" si="1"/>
        <v>512.87</v>
      </c>
      <c r="AI69" s="68">
        <f t="shared" si="1"/>
        <v>1919.7</v>
      </c>
      <c r="AJ69" s="68">
        <f t="shared" si="1"/>
        <v>20</v>
      </c>
      <c r="AK69" s="68">
        <f t="shared" si="0"/>
        <v>15853.99</v>
      </c>
      <c r="AL69" s="57"/>
      <c r="AM69" s="57">
        <f>SUM(AK6:AK68)</f>
        <v>15853.989999999993</v>
      </c>
    </row>
    <row r="70" spans="1:40" s="56" customFormat="1" ht="12.6" thickTop="1" x14ac:dyDescent="0.25">
      <c r="A70" s="54"/>
      <c r="G70" s="79">
        <f>G69+G5-H69</f>
        <v>30454.37000000001</v>
      </c>
      <c r="H70" s="79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</row>
    <row r="71" spans="1:40" s="56" customFormat="1" x14ac:dyDescent="0.25">
      <c r="A71" s="54"/>
      <c r="B71" s="61" t="s">
        <v>62</v>
      </c>
      <c r="G71" s="79"/>
      <c r="H71" s="7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</row>
    <row r="72" spans="1:40" s="56" customFormat="1" x14ac:dyDescent="0.25">
      <c r="A72" s="54"/>
      <c r="G72" s="79"/>
      <c r="H72" s="79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</row>
    <row r="73" spans="1:40" s="56" customFormat="1" x14ac:dyDescent="0.25">
      <c r="A73" s="54">
        <v>9</v>
      </c>
      <c r="B73" s="55">
        <v>42836</v>
      </c>
      <c r="C73" s="55">
        <v>42836</v>
      </c>
      <c r="D73" s="54">
        <v>100</v>
      </c>
      <c r="E73" s="54" t="s">
        <v>55</v>
      </c>
      <c r="F73" s="61" t="s">
        <v>37</v>
      </c>
      <c r="G73" s="79">
        <v>1000</v>
      </c>
      <c r="H73" s="79"/>
      <c r="I73" s="61" t="s">
        <v>25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40" s="56" customFormat="1" x14ac:dyDescent="0.25">
      <c r="A74" s="54">
        <v>10</v>
      </c>
      <c r="B74" s="55">
        <v>42836</v>
      </c>
      <c r="C74" s="55">
        <v>42836</v>
      </c>
      <c r="D74" s="54">
        <v>65</v>
      </c>
      <c r="E74" s="54" t="s">
        <v>54</v>
      </c>
      <c r="G74" s="79"/>
      <c r="H74" s="79">
        <v>1000</v>
      </c>
      <c r="I74" s="62" t="s">
        <v>34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40" s="56" customFormat="1" x14ac:dyDescent="0.25">
      <c r="A75" s="54">
        <v>22</v>
      </c>
      <c r="B75" s="55">
        <v>42909</v>
      </c>
      <c r="C75" s="55">
        <v>42909</v>
      </c>
      <c r="D75" s="54">
        <v>102</v>
      </c>
      <c r="E75" s="54" t="s">
        <v>55</v>
      </c>
      <c r="F75" s="61" t="s">
        <v>37</v>
      </c>
      <c r="G75" s="79">
        <v>2000</v>
      </c>
      <c r="H75" s="79"/>
      <c r="I75" s="61" t="s">
        <v>25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40" s="56" customFormat="1" ht="13.8" x14ac:dyDescent="0.3">
      <c r="A76" s="54">
        <v>23</v>
      </c>
      <c r="B76" s="55">
        <v>42909</v>
      </c>
      <c r="C76" s="55">
        <v>42909</v>
      </c>
      <c r="D76" s="54">
        <v>67</v>
      </c>
      <c r="E76" s="54" t="s">
        <v>54</v>
      </c>
      <c r="G76" s="79"/>
      <c r="H76" s="79">
        <v>2000</v>
      </c>
      <c r="I76" s="62" t="s">
        <v>34</v>
      </c>
      <c r="L76" s="57"/>
      <c r="M76" s="70">
        <v>24142.91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40" s="56" customFormat="1" x14ac:dyDescent="0.25">
      <c r="A77" s="54">
        <v>29</v>
      </c>
      <c r="B77" s="55">
        <v>42933</v>
      </c>
      <c r="C77" s="55">
        <v>42933</v>
      </c>
      <c r="D77" s="54">
        <v>103</v>
      </c>
      <c r="E77" s="54" t="s">
        <v>55</v>
      </c>
      <c r="F77" s="61" t="s">
        <v>37</v>
      </c>
      <c r="G77" s="79">
        <v>1000</v>
      </c>
      <c r="H77" s="79"/>
      <c r="I77" s="61" t="s">
        <v>25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40" s="56" customFormat="1" x14ac:dyDescent="0.25">
      <c r="A78" s="54">
        <v>30</v>
      </c>
      <c r="B78" s="55">
        <v>42933</v>
      </c>
      <c r="C78" s="55">
        <v>42933</v>
      </c>
      <c r="D78" s="54">
        <v>68</v>
      </c>
      <c r="E78" s="54" t="s">
        <v>54</v>
      </c>
      <c r="G78" s="79"/>
      <c r="H78" s="79">
        <v>1000</v>
      </c>
      <c r="I78" s="62" t="s">
        <v>34</v>
      </c>
      <c r="L78" s="57"/>
      <c r="M78" s="57"/>
      <c r="N78" s="57"/>
      <c r="O78" s="57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40" s="56" customFormat="1" x14ac:dyDescent="0.25">
      <c r="A79" s="54">
        <v>39</v>
      </c>
      <c r="B79" s="55">
        <v>42993</v>
      </c>
      <c r="C79" s="55">
        <v>42993</v>
      </c>
      <c r="D79" s="54">
        <v>105</v>
      </c>
      <c r="E79" s="54" t="s">
        <v>55</v>
      </c>
      <c r="F79" s="61" t="s">
        <v>37</v>
      </c>
      <c r="G79" s="79">
        <v>3000</v>
      </c>
      <c r="H79" s="79"/>
      <c r="I79" s="61" t="s">
        <v>25</v>
      </c>
      <c r="L79" s="57"/>
      <c r="M79" s="57"/>
      <c r="N79" s="57"/>
      <c r="O79" s="57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40" s="56" customFormat="1" x14ac:dyDescent="0.25">
      <c r="A80" s="54">
        <v>40</v>
      </c>
      <c r="B80" s="55">
        <v>42993</v>
      </c>
      <c r="C80" s="55">
        <v>42993</v>
      </c>
      <c r="D80" s="54">
        <v>70</v>
      </c>
      <c r="E80" s="54" t="s">
        <v>54</v>
      </c>
      <c r="G80" s="79"/>
      <c r="H80" s="79">
        <v>3000</v>
      </c>
      <c r="I80" s="62" t="s">
        <v>34</v>
      </c>
      <c r="L80" s="57"/>
      <c r="M80" s="57"/>
      <c r="N80" s="57"/>
      <c r="O80" s="57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s="56" customFormat="1" x14ac:dyDescent="0.25">
      <c r="A81" s="54">
        <v>46</v>
      </c>
      <c r="B81" s="55">
        <v>43014</v>
      </c>
      <c r="C81" s="55">
        <v>43014</v>
      </c>
      <c r="D81" s="54">
        <v>106</v>
      </c>
      <c r="E81" s="54" t="s">
        <v>55</v>
      </c>
      <c r="F81" s="61" t="s">
        <v>37</v>
      </c>
      <c r="G81" s="79">
        <v>1000</v>
      </c>
      <c r="H81" s="79"/>
      <c r="I81" s="61" t="s">
        <v>25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s="56" customFormat="1" x14ac:dyDescent="0.25">
      <c r="A82" s="54">
        <v>47</v>
      </c>
      <c r="B82" s="55">
        <v>43014</v>
      </c>
      <c r="C82" s="55">
        <v>43014</v>
      </c>
      <c r="D82" s="54">
        <v>71</v>
      </c>
      <c r="E82" s="54" t="s">
        <v>54</v>
      </c>
      <c r="G82" s="79"/>
      <c r="H82" s="79">
        <v>1000</v>
      </c>
      <c r="I82" s="62" t="s">
        <v>34</v>
      </c>
      <c r="L82" s="57"/>
      <c r="M82" s="57"/>
      <c r="N82" s="57"/>
      <c r="O82" s="57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s="56" customFormat="1" x14ac:dyDescent="0.25">
      <c r="A83" s="54">
        <v>55</v>
      </c>
      <c r="B83" s="55">
        <v>43042</v>
      </c>
      <c r="C83" s="55">
        <v>43042</v>
      </c>
      <c r="D83" s="54">
        <v>106</v>
      </c>
      <c r="E83" s="54" t="s">
        <v>55</v>
      </c>
      <c r="F83" s="61" t="s">
        <v>37</v>
      </c>
      <c r="G83" s="79">
        <v>2500</v>
      </c>
      <c r="H83" s="79"/>
      <c r="I83" s="61" t="s">
        <v>25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s="56" customFormat="1" x14ac:dyDescent="0.25">
      <c r="A84" s="54">
        <v>56</v>
      </c>
      <c r="B84" s="55">
        <v>43042</v>
      </c>
      <c r="C84" s="55">
        <v>43042</v>
      </c>
      <c r="D84" s="54">
        <v>71</v>
      </c>
      <c r="E84" s="54" t="s">
        <v>54</v>
      </c>
      <c r="G84" s="79"/>
      <c r="H84" s="79">
        <v>2500</v>
      </c>
      <c r="I84" s="62" t="s">
        <v>34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s="56" customFormat="1" x14ac:dyDescent="0.25">
      <c r="A85" s="54">
        <v>70</v>
      </c>
      <c r="B85" s="55">
        <v>43125</v>
      </c>
      <c r="C85" s="55">
        <v>43125</v>
      </c>
      <c r="D85" s="54">
        <v>109</v>
      </c>
      <c r="E85" s="54" t="s">
        <v>55</v>
      </c>
      <c r="F85" s="61" t="s">
        <v>37</v>
      </c>
      <c r="G85" s="79">
        <v>1000</v>
      </c>
      <c r="H85" s="79"/>
      <c r="I85" s="61" t="s">
        <v>25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s="56" customFormat="1" x14ac:dyDescent="0.25">
      <c r="A86" s="54">
        <v>71</v>
      </c>
      <c r="B86" s="55">
        <v>43125</v>
      </c>
      <c r="C86" s="55">
        <v>43125</v>
      </c>
      <c r="D86" s="54">
        <v>74</v>
      </c>
      <c r="E86" s="54" t="s">
        <v>54</v>
      </c>
      <c r="G86" s="79"/>
      <c r="H86" s="79">
        <v>1000</v>
      </c>
      <c r="I86" s="62" t="s">
        <v>34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s="56" customFormat="1" x14ac:dyDescent="0.25">
      <c r="A87" s="54">
        <v>75</v>
      </c>
      <c r="B87" s="55">
        <v>43133</v>
      </c>
      <c r="C87" s="55">
        <v>43133</v>
      </c>
      <c r="D87" s="54">
        <v>109</v>
      </c>
      <c r="E87" s="54" t="s">
        <v>55</v>
      </c>
      <c r="F87" s="61" t="s">
        <v>37</v>
      </c>
      <c r="G87" s="79">
        <v>1500</v>
      </c>
      <c r="H87" s="79"/>
      <c r="I87" s="61" t="s">
        <v>25</v>
      </c>
      <c r="L87" s="57"/>
      <c r="M87" s="57"/>
      <c r="N87" s="57"/>
      <c r="O87" s="57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s="56" customFormat="1" x14ac:dyDescent="0.25">
      <c r="A88" s="54">
        <v>76</v>
      </c>
      <c r="B88" s="55">
        <v>43133</v>
      </c>
      <c r="C88" s="55">
        <v>43133</v>
      </c>
      <c r="D88" s="54">
        <v>74</v>
      </c>
      <c r="E88" s="54" t="s">
        <v>54</v>
      </c>
      <c r="G88" s="79"/>
      <c r="H88" s="79">
        <v>1500</v>
      </c>
      <c r="I88" s="62" t="s">
        <v>34</v>
      </c>
      <c r="L88" s="57"/>
      <c r="M88" s="57"/>
      <c r="N88" s="57"/>
      <c r="O88" s="57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s="56" customFormat="1" x14ac:dyDescent="0.25">
      <c r="A89" s="54">
        <v>81</v>
      </c>
      <c r="B89" s="55">
        <v>43161</v>
      </c>
      <c r="C89" s="55">
        <v>43161</v>
      </c>
      <c r="D89" s="54">
        <v>110</v>
      </c>
      <c r="E89" s="54" t="s">
        <v>55</v>
      </c>
      <c r="F89" s="61" t="s">
        <v>37</v>
      </c>
      <c r="G89" s="79">
        <v>1000</v>
      </c>
      <c r="H89" s="79"/>
      <c r="I89" s="61" t="s">
        <v>25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s="56" customFormat="1" x14ac:dyDescent="0.25">
      <c r="A90" s="54">
        <v>82</v>
      </c>
      <c r="B90" s="55">
        <v>43161</v>
      </c>
      <c r="C90" s="55">
        <v>43161</v>
      </c>
      <c r="D90" s="54">
        <v>75</v>
      </c>
      <c r="E90" s="54" t="s">
        <v>54</v>
      </c>
      <c r="G90" s="79"/>
      <c r="H90" s="79">
        <v>1000</v>
      </c>
      <c r="I90" s="62" t="s">
        <v>34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s="56" customFormat="1" x14ac:dyDescent="0.25">
      <c r="A91" s="54"/>
      <c r="G91" s="79">
        <f>SUM(G73:G90)</f>
        <v>14000</v>
      </c>
      <c r="H91" s="79">
        <f>SUM(H73:H90)</f>
        <v>14000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s="56" customFormat="1" x14ac:dyDescent="0.25">
      <c r="A92" s="54"/>
      <c r="G92" s="79"/>
      <c r="H92" s="79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4" spans="1:35" customFormat="1" ht="14.4" x14ac:dyDescent="0.3"/>
    <row r="95" spans="1:35" customFormat="1" ht="14.4" x14ac:dyDescent="0.3"/>
    <row r="96" spans="1:35" customFormat="1" ht="14.4" x14ac:dyDescent="0.3"/>
    <row r="97" customFormat="1" ht="14.4" x14ac:dyDescent="0.3"/>
    <row r="98" customFormat="1" ht="14.4" x14ac:dyDescent="0.3"/>
    <row r="99" customFormat="1" ht="14.4" x14ac:dyDescent="0.3"/>
    <row r="100" customFormat="1" ht="14.4" x14ac:dyDescent="0.3"/>
    <row r="101" customFormat="1" ht="14.4" x14ac:dyDescent="0.3"/>
    <row r="102" customFormat="1" ht="14.4" x14ac:dyDescent="0.3"/>
    <row r="103" customFormat="1" ht="14.4" x14ac:dyDescent="0.3"/>
    <row r="104" customFormat="1" ht="14.4" x14ac:dyDescent="0.3"/>
    <row r="105" customFormat="1" ht="14.4" x14ac:dyDescent="0.3"/>
    <row r="106" customFormat="1" ht="14.4" x14ac:dyDescent="0.3"/>
    <row r="107" customFormat="1" ht="14.4" x14ac:dyDescent="0.3"/>
    <row r="108" customFormat="1" ht="14.4" x14ac:dyDescent="0.3"/>
    <row r="109" customFormat="1" ht="14.4" x14ac:dyDescent="0.3"/>
    <row r="110" customFormat="1" ht="14.4" x14ac:dyDescent="0.3"/>
    <row r="111" customFormat="1" ht="14.4" x14ac:dyDescent="0.3"/>
    <row r="112" customFormat="1" ht="14.4" x14ac:dyDescent="0.3"/>
    <row r="113" customFormat="1" ht="14.4" x14ac:dyDescent="0.3"/>
    <row r="114" customFormat="1" ht="14.4" x14ac:dyDescent="0.3"/>
    <row r="115" customFormat="1" ht="14.4" x14ac:dyDescent="0.3"/>
    <row r="116" customFormat="1" ht="14.4" x14ac:dyDescent="0.3"/>
    <row r="117" customFormat="1" ht="14.4" x14ac:dyDescent="0.3"/>
    <row r="118" customFormat="1" ht="14.4" x14ac:dyDescent="0.3"/>
    <row r="119" customFormat="1" ht="14.4" x14ac:dyDescent="0.3"/>
    <row r="120" customFormat="1" ht="14.4" x14ac:dyDescent="0.3"/>
    <row r="121" customFormat="1" ht="14.4" x14ac:dyDescent="0.3"/>
    <row r="122" customFormat="1" ht="14.4" x14ac:dyDescent="0.3"/>
    <row r="123" customFormat="1" ht="14.4" x14ac:dyDescent="0.3"/>
    <row r="124" customFormat="1" ht="14.4" x14ac:dyDescent="0.3"/>
    <row r="125" customFormat="1" ht="14.4" x14ac:dyDescent="0.3"/>
    <row r="126" customFormat="1" ht="14.4" x14ac:dyDescent="0.3"/>
    <row r="127" customFormat="1" ht="14.4" x14ac:dyDescent="0.3"/>
    <row r="128" customFormat="1" ht="14.4" x14ac:dyDescent="0.3"/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8062-3B6C-45E3-A975-0F2C4BF435CA}">
  <dimension ref="A1:W27"/>
  <sheetViews>
    <sheetView topLeftCell="A8" workbookViewId="0">
      <selection activeCell="H26" sqref="H26"/>
    </sheetView>
  </sheetViews>
  <sheetFormatPr defaultRowHeight="14.4" x14ac:dyDescent="0.3"/>
  <cols>
    <col min="1" max="1" width="14.88671875" bestFit="1" customWidth="1"/>
    <col min="2" max="2" width="16.77734375" style="224" bestFit="1" customWidth="1"/>
    <col min="3" max="3" width="12.88671875" bestFit="1" customWidth="1"/>
    <col min="4" max="4" width="11" style="312" bestFit="1" customWidth="1"/>
    <col min="5" max="5" width="12.88671875" style="182" bestFit="1" customWidth="1"/>
    <col min="6" max="6" width="10.44140625" style="182" bestFit="1" customWidth="1"/>
    <col min="7" max="7" width="10.109375" bestFit="1" customWidth="1"/>
    <col min="10" max="10" width="10" bestFit="1" customWidth="1"/>
  </cols>
  <sheetData>
    <row r="1" spans="1:23" x14ac:dyDescent="0.3">
      <c r="A1" t="s">
        <v>205</v>
      </c>
    </row>
    <row r="2" spans="1:23" x14ac:dyDescent="0.3"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x14ac:dyDescent="0.3"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27.6" x14ac:dyDescent="0.3">
      <c r="A4" s="132" t="s">
        <v>198</v>
      </c>
      <c r="B4" s="318" t="s">
        <v>179</v>
      </c>
      <c r="C4" s="365" t="s">
        <v>202</v>
      </c>
      <c r="D4" s="366" t="s">
        <v>196</v>
      </c>
      <c r="E4" s="366" t="s">
        <v>197</v>
      </c>
      <c r="F4" s="366" t="s">
        <v>60</v>
      </c>
      <c r="G4" s="183" t="s">
        <v>203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15.6" x14ac:dyDescent="0.3">
      <c r="A5" s="229">
        <v>43922</v>
      </c>
      <c r="B5" s="319" t="s">
        <v>195</v>
      </c>
      <c r="C5" s="230"/>
      <c r="D5" s="313"/>
      <c r="E5" s="231"/>
      <c r="F5" s="181">
        <v>16972.54</v>
      </c>
      <c r="G5" s="184">
        <f>+F5</f>
        <v>16972.54</v>
      </c>
      <c r="J5" s="182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</row>
    <row r="6" spans="1:23" s="221" customFormat="1" ht="16.2" x14ac:dyDescent="0.3">
      <c r="A6" s="232">
        <v>44287</v>
      </c>
      <c r="B6" s="233" t="s">
        <v>389</v>
      </c>
      <c r="C6" s="234"/>
      <c r="D6" s="314"/>
      <c r="E6" s="235">
        <v>4000</v>
      </c>
      <c r="F6" s="162">
        <f>+D6-E6</f>
        <v>-4000</v>
      </c>
      <c r="G6" s="184">
        <f>+G5+F6</f>
        <v>12972.54</v>
      </c>
    </row>
    <row r="7" spans="1:23" ht="16.2" x14ac:dyDescent="0.3">
      <c r="A7" s="236">
        <v>44316</v>
      </c>
      <c r="B7" s="320" t="s">
        <v>3</v>
      </c>
      <c r="C7" s="237"/>
      <c r="D7" s="235">
        <v>0.11</v>
      </c>
      <c r="E7" s="238"/>
      <c r="F7" s="162">
        <f>+D7-E7</f>
        <v>0.11</v>
      </c>
      <c r="G7" s="184">
        <f>+G6+F7</f>
        <v>12972.650000000001</v>
      </c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</row>
    <row r="8" spans="1:23" ht="16.2" x14ac:dyDescent="0.3">
      <c r="A8" s="236">
        <v>44344</v>
      </c>
      <c r="B8" s="320" t="s">
        <v>3</v>
      </c>
      <c r="C8" s="239"/>
      <c r="D8" s="235">
        <v>0.1</v>
      </c>
      <c r="E8" s="240"/>
      <c r="F8" s="162">
        <f t="shared" ref="F8:F25" si="0">+D8-E8</f>
        <v>0.1</v>
      </c>
      <c r="G8" s="184">
        <f t="shared" ref="G8:G26" si="1">+G7+F8</f>
        <v>12972.750000000002</v>
      </c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</row>
    <row r="9" spans="1:23" ht="16.2" x14ac:dyDescent="0.3">
      <c r="A9" s="236">
        <v>44377</v>
      </c>
      <c r="B9" s="320" t="s">
        <v>3</v>
      </c>
      <c r="C9" s="239"/>
      <c r="D9" s="235">
        <v>0.12</v>
      </c>
      <c r="E9" s="240"/>
      <c r="F9" s="162">
        <f t="shared" si="0"/>
        <v>0.12</v>
      </c>
      <c r="G9" s="184">
        <f t="shared" si="1"/>
        <v>12972.870000000003</v>
      </c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</row>
    <row r="10" spans="1:23" ht="16.2" x14ac:dyDescent="0.3">
      <c r="A10" s="236">
        <v>44407</v>
      </c>
      <c r="B10" s="320" t="s">
        <v>3</v>
      </c>
      <c r="C10" s="239"/>
      <c r="D10" s="235">
        <v>0.11</v>
      </c>
      <c r="E10" s="240"/>
      <c r="F10" s="162">
        <f t="shared" si="0"/>
        <v>0.11</v>
      </c>
      <c r="G10" s="184">
        <f t="shared" si="1"/>
        <v>12972.980000000003</v>
      </c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</row>
    <row r="11" spans="1:23" ht="16.2" x14ac:dyDescent="0.3">
      <c r="A11" s="236">
        <v>44439</v>
      </c>
      <c r="B11" s="320" t="s">
        <v>3</v>
      </c>
      <c r="C11" s="239"/>
      <c r="D11" s="235">
        <v>0.11</v>
      </c>
      <c r="E11" s="240"/>
      <c r="F11" s="162">
        <f t="shared" si="0"/>
        <v>0.11</v>
      </c>
      <c r="G11" s="184">
        <f t="shared" si="1"/>
        <v>12973.090000000004</v>
      </c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</row>
    <row r="12" spans="1:23" ht="16.2" x14ac:dyDescent="0.3">
      <c r="A12" s="236">
        <v>44469</v>
      </c>
      <c r="B12" s="320" t="s">
        <v>3</v>
      </c>
      <c r="C12" s="239"/>
      <c r="D12" s="235">
        <v>0.11</v>
      </c>
      <c r="E12" s="240"/>
      <c r="F12" s="162">
        <f t="shared" si="0"/>
        <v>0.11</v>
      </c>
      <c r="G12" s="184">
        <f t="shared" si="1"/>
        <v>12973.200000000004</v>
      </c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</row>
    <row r="13" spans="1:23" ht="16.2" x14ac:dyDescent="0.3">
      <c r="A13" s="236">
        <v>44498</v>
      </c>
      <c r="B13" s="320" t="s">
        <v>3</v>
      </c>
      <c r="C13" s="239"/>
      <c r="D13" s="235">
        <v>0.1</v>
      </c>
      <c r="E13" s="240"/>
      <c r="F13" s="162">
        <f t="shared" si="0"/>
        <v>0.1</v>
      </c>
      <c r="G13" s="184">
        <f t="shared" si="1"/>
        <v>12973.300000000005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</row>
    <row r="14" spans="1:23" ht="16.2" x14ac:dyDescent="0.3">
      <c r="A14" s="236">
        <v>44530</v>
      </c>
      <c r="B14" s="320" t="s">
        <v>3</v>
      </c>
      <c r="C14" s="239"/>
      <c r="D14" s="235">
        <v>0.11</v>
      </c>
      <c r="E14" s="240"/>
      <c r="F14" s="162">
        <f t="shared" si="0"/>
        <v>0.11</v>
      </c>
      <c r="G14" s="184">
        <f t="shared" si="1"/>
        <v>12973.410000000005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</row>
    <row r="15" spans="1:23" ht="16.2" x14ac:dyDescent="0.3">
      <c r="A15" s="279">
        <v>44561</v>
      </c>
      <c r="B15" s="320" t="s">
        <v>3</v>
      </c>
      <c r="C15" s="239"/>
      <c r="D15" s="235">
        <v>0.11</v>
      </c>
      <c r="E15" s="240"/>
      <c r="F15" s="162">
        <f t="shared" si="0"/>
        <v>0.11</v>
      </c>
      <c r="G15" s="184">
        <f t="shared" si="1"/>
        <v>12973.520000000006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</row>
    <row r="16" spans="1:23" ht="16.2" x14ac:dyDescent="0.3">
      <c r="A16" s="279">
        <v>44592</v>
      </c>
      <c r="B16" s="321" t="s">
        <v>3</v>
      </c>
      <c r="C16" s="279"/>
      <c r="D16" s="315">
        <v>0.11</v>
      </c>
      <c r="E16" s="240"/>
      <c r="F16" s="162">
        <f t="shared" si="0"/>
        <v>0.11</v>
      </c>
      <c r="G16" s="184">
        <f t="shared" si="1"/>
        <v>12973.630000000006</v>
      </c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</row>
    <row r="17" spans="1:23" ht="16.2" x14ac:dyDescent="0.3">
      <c r="A17" s="280">
        <v>44620</v>
      </c>
      <c r="B17" s="322" t="s">
        <v>3</v>
      </c>
      <c r="C17" s="280"/>
      <c r="D17" s="316">
        <v>0.1</v>
      </c>
      <c r="E17" s="241"/>
      <c r="F17" s="162">
        <f t="shared" si="0"/>
        <v>0.1</v>
      </c>
      <c r="G17" s="184">
        <f t="shared" si="1"/>
        <v>12973.730000000007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</row>
    <row r="18" spans="1:23" ht="16.2" x14ac:dyDescent="0.3">
      <c r="A18" s="280">
        <v>44651</v>
      </c>
      <c r="B18" s="322" t="s">
        <v>3</v>
      </c>
      <c r="C18" s="280"/>
      <c r="D18" s="316">
        <v>0.11</v>
      </c>
      <c r="E18" s="241"/>
      <c r="F18" s="162">
        <f t="shared" si="0"/>
        <v>0.11</v>
      </c>
      <c r="G18" s="184">
        <f t="shared" ref="G18:G25" si="2">+G17+F18</f>
        <v>12973.840000000007</v>
      </c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</row>
    <row r="19" spans="1:23" ht="16.2" x14ac:dyDescent="0.3">
      <c r="A19" s="280"/>
      <c r="B19" s="322"/>
      <c r="C19" s="280"/>
      <c r="D19" s="316"/>
      <c r="E19" s="241"/>
      <c r="F19" s="162">
        <f t="shared" si="0"/>
        <v>0</v>
      </c>
      <c r="G19" s="184">
        <f t="shared" si="2"/>
        <v>12973.840000000007</v>
      </c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</row>
    <row r="20" spans="1:23" ht="16.2" x14ac:dyDescent="0.3">
      <c r="A20" s="280"/>
      <c r="B20" s="322"/>
      <c r="C20" s="280"/>
      <c r="D20" s="316"/>
      <c r="E20" s="241"/>
      <c r="F20" s="162">
        <f t="shared" si="0"/>
        <v>0</v>
      </c>
      <c r="G20" s="184">
        <f t="shared" si="2"/>
        <v>12973.840000000007</v>
      </c>
    </row>
    <row r="21" spans="1:23" ht="16.2" x14ac:dyDescent="0.3">
      <c r="A21" s="280"/>
      <c r="B21" s="322"/>
      <c r="C21" s="280"/>
      <c r="D21" s="316"/>
      <c r="E21" s="241"/>
      <c r="F21" s="162">
        <f t="shared" si="0"/>
        <v>0</v>
      </c>
      <c r="G21" s="184">
        <f t="shared" si="2"/>
        <v>12973.840000000007</v>
      </c>
    </row>
    <row r="22" spans="1:23" ht="16.2" x14ac:dyDescent="0.3">
      <c r="A22" s="280"/>
      <c r="B22" s="322"/>
      <c r="C22" s="280"/>
      <c r="D22" s="316"/>
      <c r="E22" s="241"/>
      <c r="F22" s="162">
        <f t="shared" si="0"/>
        <v>0</v>
      </c>
      <c r="G22" s="184">
        <f t="shared" si="2"/>
        <v>12973.840000000007</v>
      </c>
    </row>
    <row r="23" spans="1:23" ht="16.2" x14ac:dyDescent="0.3">
      <c r="A23" s="280"/>
      <c r="B23" s="322"/>
      <c r="C23" s="280"/>
      <c r="D23" s="316"/>
      <c r="E23" s="241"/>
      <c r="F23" s="162">
        <f t="shared" si="0"/>
        <v>0</v>
      </c>
      <c r="G23" s="184">
        <f t="shared" si="2"/>
        <v>12973.840000000007</v>
      </c>
    </row>
    <row r="24" spans="1:23" ht="16.2" x14ac:dyDescent="0.3">
      <c r="A24" s="280"/>
      <c r="B24" s="322"/>
      <c r="C24" s="280"/>
      <c r="D24" s="316"/>
      <c r="E24" s="241"/>
      <c r="F24" s="162">
        <f t="shared" si="0"/>
        <v>0</v>
      </c>
      <c r="G24" s="184">
        <f t="shared" si="2"/>
        <v>12973.840000000007</v>
      </c>
    </row>
    <row r="25" spans="1:23" ht="16.2" x14ac:dyDescent="0.3">
      <c r="A25" s="280"/>
      <c r="B25" s="322"/>
      <c r="C25" s="280"/>
      <c r="D25" s="316"/>
      <c r="E25" s="241"/>
      <c r="F25" s="162">
        <f t="shared" si="0"/>
        <v>0</v>
      </c>
      <c r="G25" s="184">
        <f t="shared" si="2"/>
        <v>12973.840000000007</v>
      </c>
    </row>
    <row r="26" spans="1:23" x14ac:dyDescent="0.3">
      <c r="A26" s="281" t="s">
        <v>206</v>
      </c>
      <c r="B26" s="323"/>
      <c r="C26" s="282"/>
      <c r="D26" s="317">
        <f>SUM(D7:D25)</f>
        <v>1.3000000000000003</v>
      </c>
      <c r="E26" s="191"/>
      <c r="F26" s="191"/>
      <c r="G26" s="191">
        <f t="shared" si="1"/>
        <v>12973.840000000007</v>
      </c>
      <c r="I26" s="182"/>
    </row>
    <row r="27" spans="1:23" x14ac:dyDescent="0.3">
      <c r="A27" s="185"/>
      <c r="H27" s="182"/>
    </row>
  </sheetData>
  <sortState xmlns:xlrd2="http://schemas.microsoft.com/office/spreadsheetml/2017/richdata2" ref="Q4:R13">
    <sortCondition ref="Q4:Q13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2549-72FC-4ED6-BD2B-1A6F26FD37B6}">
  <dimension ref="A1:N35"/>
  <sheetViews>
    <sheetView topLeftCell="A9" workbookViewId="0">
      <selection activeCell="K30" sqref="K30"/>
    </sheetView>
  </sheetViews>
  <sheetFormatPr defaultRowHeight="14.4" x14ac:dyDescent="0.3"/>
  <cols>
    <col min="1" max="1" width="13.33203125" customWidth="1"/>
    <col min="2" max="2" width="11.5546875" bestFit="1" customWidth="1"/>
    <col min="3" max="3" width="11.5546875" customWidth="1"/>
    <col min="4" max="5" width="11.5546875" style="221" customWidth="1"/>
    <col min="6" max="6" width="37.109375" bestFit="1" customWidth="1"/>
    <col min="7" max="7" width="11.5546875" bestFit="1" customWidth="1"/>
    <col min="8" max="8" width="14" style="224" customWidth="1"/>
    <col min="9" max="9" width="10" bestFit="1" customWidth="1"/>
    <col min="12" max="12" width="11.5546875" bestFit="1" customWidth="1"/>
    <col min="14" max="14" width="10.5546875" bestFit="1" customWidth="1"/>
    <col min="21" max="21" width="11.6640625" customWidth="1"/>
  </cols>
  <sheetData>
    <row r="1" spans="1:11" ht="18" x14ac:dyDescent="0.35">
      <c r="A1" s="200" t="s">
        <v>56</v>
      </c>
      <c r="B1" s="201"/>
      <c r="C1" s="201"/>
      <c r="D1" s="201"/>
      <c r="E1" s="201"/>
      <c r="F1" s="202"/>
      <c r="G1" s="202"/>
      <c r="H1" s="223"/>
      <c r="I1" s="202"/>
      <c r="J1" s="202"/>
      <c r="K1" s="202"/>
    </row>
    <row r="2" spans="1:11" x14ac:dyDescent="0.3">
      <c r="A2" s="203" t="s">
        <v>362</v>
      </c>
    </row>
    <row r="3" spans="1:11" ht="15.6" x14ac:dyDescent="0.3">
      <c r="A3" s="325" t="s">
        <v>386</v>
      </c>
      <c r="B3" s="201"/>
      <c r="C3" s="201"/>
      <c r="D3" s="201"/>
      <c r="E3" s="201"/>
      <c r="F3" s="201"/>
      <c r="G3" s="201"/>
      <c r="H3" s="225"/>
      <c r="I3" s="201"/>
      <c r="J3" s="201"/>
      <c r="K3" s="201"/>
    </row>
    <row r="4" spans="1:11" x14ac:dyDescent="0.3">
      <c r="A4" s="158"/>
      <c r="B4" s="158"/>
      <c r="C4" s="158"/>
      <c r="D4" s="158"/>
      <c r="E4" s="158"/>
    </row>
    <row r="5" spans="1:11" x14ac:dyDescent="0.3">
      <c r="A5" s="209" t="s">
        <v>214</v>
      </c>
      <c r="B5" s="209" t="s">
        <v>214</v>
      </c>
      <c r="C5" s="209" t="s">
        <v>214</v>
      </c>
      <c r="D5" s="209" t="s">
        <v>214</v>
      </c>
      <c r="E5" s="209"/>
      <c r="F5" s="204"/>
      <c r="G5" s="209" t="s">
        <v>214</v>
      </c>
      <c r="I5" s="204"/>
      <c r="J5" s="204"/>
      <c r="K5" s="204"/>
    </row>
    <row r="6" spans="1:11" x14ac:dyDescent="0.3">
      <c r="A6" s="209" t="s">
        <v>215</v>
      </c>
      <c r="B6" s="209" t="s">
        <v>216</v>
      </c>
      <c r="C6" s="209" t="s">
        <v>218</v>
      </c>
      <c r="D6" s="209" t="s">
        <v>259</v>
      </c>
      <c r="E6" s="209" t="s">
        <v>213</v>
      </c>
      <c r="F6" s="204" t="s">
        <v>217</v>
      </c>
      <c r="G6" s="222">
        <v>44651</v>
      </c>
      <c r="I6" s="204"/>
      <c r="J6" s="204"/>
      <c r="K6" s="204"/>
    </row>
    <row r="7" spans="1:11" x14ac:dyDescent="0.3">
      <c r="A7" s="209"/>
      <c r="B7" s="158"/>
      <c r="C7" s="209"/>
      <c r="D7" s="209"/>
      <c r="E7" s="209"/>
      <c r="F7" s="204"/>
      <c r="I7" s="204"/>
      <c r="J7" s="204"/>
    </row>
    <row r="8" spans="1:11" x14ac:dyDescent="0.3">
      <c r="A8" s="210">
        <v>12000</v>
      </c>
      <c r="B8" s="210">
        <v>15223</v>
      </c>
      <c r="C8" s="217">
        <v>13582</v>
      </c>
      <c r="D8" s="217">
        <v>13001</v>
      </c>
      <c r="E8" s="217"/>
      <c r="F8" t="s">
        <v>32</v>
      </c>
      <c r="G8" s="182">
        <f>+' 20212022 cash book'!C99</f>
        <v>13001</v>
      </c>
    </row>
    <row r="9" spans="1:11" x14ac:dyDescent="0.3">
      <c r="A9" s="210">
        <v>8.16</v>
      </c>
      <c r="B9" s="210">
        <v>47.13</v>
      </c>
      <c r="C9" s="217">
        <v>47.33</v>
      </c>
      <c r="D9" s="217">
        <v>10.73</v>
      </c>
      <c r="E9" s="217"/>
      <c r="F9" t="s">
        <v>219</v>
      </c>
      <c r="G9" s="182">
        <f>+'Savings Account Cash Book'!D26</f>
        <v>1.3000000000000003</v>
      </c>
    </row>
    <row r="10" spans="1:11" x14ac:dyDescent="0.3">
      <c r="A10" s="210">
        <v>500</v>
      </c>
      <c r="B10" s="210">
        <v>0</v>
      </c>
      <c r="C10" s="217">
        <v>250</v>
      </c>
      <c r="D10" s="217"/>
      <c r="E10" s="217"/>
      <c r="F10" t="s">
        <v>220</v>
      </c>
      <c r="G10" s="182">
        <v>0</v>
      </c>
    </row>
    <row r="11" spans="1:11" x14ac:dyDescent="0.3">
      <c r="A11" s="210">
        <v>423.72</v>
      </c>
      <c r="B11" s="210">
        <v>0</v>
      </c>
      <c r="C11" s="217">
        <v>0</v>
      </c>
      <c r="D11" s="217"/>
      <c r="E11" s="217"/>
      <c r="F11" t="s">
        <v>221</v>
      </c>
      <c r="G11" s="182">
        <v>0</v>
      </c>
      <c r="H11" s="379"/>
      <c r="I11" s="182"/>
    </row>
    <row r="12" spans="1:11" x14ac:dyDescent="0.3">
      <c r="A12" s="210">
        <v>9233.57</v>
      </c>
      <c r="B12" s="210">
        <v>0</v>
      </c>
      <c r="C12" s="217">
        <v>0</v>
      </c>
      <c r="D12" s="217">
        <v>1233.6400000000001</v>
      </c>
      <c r="E12" s="217"/>
      <c r="F12" t="s">
        <v>222</v>
      </c>
      <c r="G12" s="227">
        <f>+' 20212022 cash book'!E99</f>
        <v>12376.17</v>
      </c>
      <c r="H12" s="379"/>
      <c r="I12" s="182"/>
    </row>
    <row r="13" spans="1:11" x14ac:dyDescent="0.3">
      <c r="A13" s="210"/>
      <c r="B13" s="210"/>
      <c r="C13" s="217"/>
      <c r="D13" s="217"/>
      <c r="E13" s="217"/>
      <c r="F13" t="s">
        <v>253</v>
      </c>
      <c r="G13" s="327"/>
      <c r="I13" s="182"/>
    </row>
    <row r="14" spans="1:11" ht="16.2" x14ac:dyDescent="0.45">
      <c r="A14" s="211">
        <f>SUM(A8:A13)</f>
        <v>22165.449999999997</v>
      </c>
      <c r="B14" s="211">
        <f>SUM(B8:B13)</f>
        <v>15270.13</v>
      </c>
      <c r="C14" s="218">
        <f>SUM(C8:C13)</f>
        <v>13879.33</v>
      </c>
      <c r="D14" s="218">
        <f>SUM(D8:D13)</f>
        <v>14245.369999999999</v>
      </c>
      <c r="E14" s="218"/>
      <c r="F14" s="204" t="s">
        <v>223</v>
      </c>
      <c r="G14" s="220">
        <f>SUM(G8:G13)</f>
        <v>25378.47</v>
      </c>
      <c r="I14" s="404"/>
      <c r="J14" s="205"/>
    </row>
    <row r="15" spans="1:11" ht="16.2" x14ac:dyDescent="0.45">
      <c r="A15" s="211"/>
      <c r="B15" s="211"/>
      <c r="C15" s="218"/>
      <c r="D15" s="218"/>
      <c r="E15" s="218"/>
      <c r="F15" s="204"/>
      <c r="I15" s="205"/>
      <c r="J15" s="205"/>
    </row>
    <row r="16" spans="1:11" x14ac:dyDescent="0.3">
      <c r="A16" s="210"/>
      <c r="B16" s="158"/>
      <c r="C16" s="217"/>
      <c r="D16" s="217"/>
      <c r="E16" s="217"/>
    </row>
    <row r="17" spans="1:14" ht="28.8" x14ac:dyDescent="0.3">
      <c r="A17" s="210"/>
      <c r="B17" s="158"/>
      <c r="C17" s="217"/>
      <c r="D17" s="217"/>
      <c r="E17" s="217"/>
      <c r="F17" s="204" t="s">
        <v>224</v>
      </c>
      <c r="H17" s="226" t="s">
        <v>275</v>
      </c>
    </row>
    <row r="18" spans="1:14" x14ac:dyDescent="0.3">
      <c r="A18" s="210">
        <v>6187.9199999999992</v>
      </c>
      <c r="B18" s="210">
        <v>3063.53</v>
      </c>
      <c r="C18" s="217">
        <f>+' 20212022 cash book'!M99</f>
        <v>8281.3799999999992</v>
      </c>
      <c r="D18" s="217">
        <v>5477.5</v>
      </c>
      <c r="E18" s="158" t="s">
        <v>256</v>
      </c>
      <c r="F18" t="s">
        <v>225</v>
      </c>
      <c r="G18" s="182">
        <f>+' 20212022 cash book'!M99+' 20212022 cash book'!O99</f>
        <v>8385.0299999999988</v>
      </c>
      <c r="H18" s="224" t="s">
        <v>276</v>
      </c>
    </row>
    <row r="19" spans="1:14" x14ac:dyDescent="0.3">
      <c r="A19" s="212">
        <v>1758.6800000000003</v>
      </c>
      <c r="B19" s="210">
        <v>997.49</v>
      </c>
      <c r="C19" s="217">
        <f>+' 20212022 cash book'!N99</f>
        <v>3785.08</v>
      </c>
      <c r="D19" s="217">
        <v>1390.44</v>
      </c>
      <c r="E19" s="158" t="s">
        <v>257</v>
      </c>
      <c r="F19" t="s">
        <v>226</v>
      </c>
      <c r="G19" s="182">
        <f>+' 20212022 cash book'!N99</f>
        <v>3785.08</v>
      </c>
      <c r="H19" s="224" t="s">
        <v>277</v>
      </c>
      <c r="I19" s="182"/>
    </row>
    <row r="20" spans="1:14" x14ac:dyDescent="0.3">
      <c r="A20" s="212">
        <v>1919.7</v>
      </c>
      <c r="B20" s="210">
        <v>800</v>
      </c>
      <c r="C20" s="219">
        <f>+' 20212022 cash book'!AA99</f>
        <v>1300</v>
      </c>
      <c r="D20" s="219">
        <v>750</v>
      </c>
      <c r="E20" s="219"/>
      <c r="F20" s="206" t="s">
        <v>227</v>
      </c>
      <c r="G20" s="182">
        <f>+' 20212022 cash book'!AA99</f>
        <v>1300</v>
      </c>
      <c r="H20" s="224" t="s">
        <v>278</v>
      </c>
      <c r="J20" s="206"/>
    </row>
    <row r="21" spans="1:14" x14ac:dyDescent="0.3">
      <c r="A21" s="210">
        <v>512.87</v>
      </c>
      <c r="B21" s="210">
        <v>421.23</v>
      </c>
      <c r="C21" s="217">
        <v>391.4</v>
      </c>
      <c r="D21" s="217">
        <v>428.44</v>
      </c>
      <c r="E21" s="217"/>
      <c r="F21" t="s">
        <v>228</v>
      </c>
      <c r="G21" s="182">
        <f>+' 20212022 cash book'!Q99</f>
        <v>394.55</v>
      </c>
      <c r="H21" s="224" t="s">
        <v>279</v>
      </c>
    </row>
    <row r="22" spans="1:14" x14ac:dyDescent="0.3">
      <c r="A22" s="210">
        <v>0</v>
      </c>
      <c r="B22" s="210">
        <v>400</v>
      </c>
      <c r="C22" s="217">
        <f>+' 20212022 cash book'!S99</f>
        <v>160</v>
      </c>
      <c r="D22" s="217">
        <v>40</v>
      </c>
      <c r="E22" s="217"/>
      <c r="F22" t="s">
        <v>229</v>
      </c>
      <c r="G22" s="182">
        <f>+' 20212022 cash book'!S99</f>
        <v>160</v>
      </c>
      <c r="H22" s="224" t="s">
        <v>280</v>
      </c>
      <c r="K22" s="207"/>
    </row>
    <row r="23" spans="1:14" x14ac:dyDescent="0.3">
      <c r="A23" s="210">
        <v>1685.5100000000002</v>
      </c>
      <c r="B23" s="210">
        <v>385.98</v>
      </c>
      <c r="C23" s="217">
        <f>+SUM(' 20212022 cash book'!V99:Z99)</f>
        <v>2240.04</v>
      </c>
      <c r="D23" s="217">
        <v>593.11</v>
      </c>
      <c r="E23" s="217"/>
      <c r="F23" t="s">
        <v>271</v>
      </c>
      <c r="G23" s="182">
        <f>+' 20212022 cash book'!V99</f>
        <v>585</v>
      </c>
      <c r="H23" s="224" t="s">
        <v>281</v>
      </c>
    </row>
    <row r="24" spans="1:14" x14ac:dyDescent="0.3">
      <c r="A24" s="210">
        <v>240</v>
      </c>
      <c r="B24" s="210">
        <v>328.75</v>
      </c>
      <c r="C24" s="217">
        <f>+' 20212022 cash book'!U99</f>
        <v>2367.15</v>
      </c>
      <c r="D24" s="217">
        <v>24</v>
      </c>
      <c r="E24" s="217"/>
      <c r="F24" t="s">
        <v>251</v>
      </c>
      <c r="G24" s="182">
        <f>+' 20212022 cash book'!W99+' 20212022 cash book'!U99</f>
        <v>2367.15</v>
      </c>
      <c r="H24" s="224" t="s">
        <v>282</v>
      </c>
      <c r="I24" t="s">
        <v>397</v>
      </c>
    </row>
    <row r="25" spans="1:14" x14ac:dyDescent="0.3">
      <c r="A25" s="210">
        <v>286.98</v>
      </c>
      <c r="B25" s="210">
        <v>288.87</v>
      </c>
      <c r="C25" s="217">
        <f>+' 20212022 cash book'!R99</f>
        <v>294.88</v>
      </c>
      <c r="D25" s="217">
        <v>292.81</v>
      </c>
      <c r="E25" s="217"/>
      <c r="F25" t="s">
        <v>15</v>
      </c>
      <c r="G25" s="182">
        <f>+' 20212022 cash book'!R99</f>
        <v>294.88</v>
      </c>
      <c r="H25" s="224" t="s">
        <v>283</v>
      </c>
    </row>
    <row r="26" spans="1:14" x14ac:dyDescent="0.3">
      <c r="A26" s="210">
        <v>3093.38</v>
      </c>
      <c r="B26" s="210">
        <v>244.5</v>
      </c>
      <c r="C26" s="217">
        <f>+' 20212022 cash book'!AD99</f>
        <v>0</v>
      </c>
      <c r="D26" s="217">
        <v>0</v>
      </c>
      <c r="E26" s="217"/>
      <c r="F26" t="s">
        <v>230</v>
      </c>
      <c r="G26" s="182">
        <f>+' 20212022 cash book'!AD99</f>
        <v>0</v>
      </c>
      <c r="H26" s="224" t="s">
        <v>284</v>
      </c>
    </row>
    <row r="27" spans="1:14" x14ac:dyDescent="0.3">
      <c r="A27" s="210">
        <v>148.94999999999999</v>
      </c>
      <c r="B27" s="210">
        <v>157.33000000000001</v>
      </c>
      <c r="C27" s="217">
        <v>0</v>
      </c>
      <c r="D27" s="217"/>
      <c r="E27" s="217"/>
      <c r="F27" t="s">
        <v>272</v>
      </c>
      <c r="G27" s="182">
        <f>+' 20212022 cash book'!Z100</f>
        <v>1655.0399999999997</v>
      </c>
      <c r="H27" s="224" t="s">
        <v>274</v>
      </c>
    </row>
    <row r="28" spans="1:14" x14ac:dyDescent="0.3">
      <c r="A28" s="212">
        <v>20</v>
      </c>
      <c r="B28" s="210">
        <v>20</v>
      </c>
      <c r="C28" s="217">
        <f>+' 20212022 cash book'!AC99</f>
        <v>25</v>
      </c>
      <c r="D28" s="217">
        <v>0</v>
      </c>
      <c r="E28" s="217"/>
      <c r="F28" t="s">
        <v>231</v>
      </c>
      <c r="G28" s="182">
        <f>+' 20212022 cash book'!AC99</f>
        <v>25</v>
      </c>
      <c r="H28" s="224" t="s">
        <v>285</v>
      </c>
    </row>
    <row r="29" spans="1:14" x14ac:dyDescent="0.3">
      <c r="A29" s="212">
        <v>0</v>
      </c>
      <c r="B29" s="210">
        <v>11</v>
      </c>
      <c r="C29" s="217">
        <f>+' 20212022 cash book'!O99</f>
        <v>103.65</v>
      </c>
      <c r="D29" s="217">
        <v>0</v>
      </c>
      <c r="E29" s="217"/>
      <c r="G29" s="182"/>
    </row>
    <row r="30" spans="1:14" x14ac:dyDescent="0.3">
      <c r="A30" s="210">
        <v>0</v>
      </c>
      <c r="B30" s="210">
        <v>0</v>
      </c>
      <c r="C30" s="217">
        <f>+' 20212022 cash book'!P99</f>
        <v>0</v>
      </c>
      <c r="D30" s="217">
        <v>0</v>
      </c>
      <c r="E30" s="217"/>
      <c r="F30" t="s">
        <v>232</v>
      </c>
      <c r="G30" s="182">
        <f>+' 20212022 cash book'!P99</f>
        <v>0</v>
      </c>
      <c r="H30" s="224" t="s">
        <v>286</v>
      </c>
    </row>
    <row r="31" spans="1:14" x14ac:dyDescent="0.3">
      <c r="A31" s="210">
        <v>0</v>
      </c>
      <c r="B31" s="210">
        <v>0</v>
      </c>
      <c r="C31" s="217">
        <f>+' 20212022 cash book'!T99</f>
        <v>60</v>
      </c>
      <c r="D31" s="217">
        <v>0</v>
      </c>
      <c r="E31" s="217"/>
      <c r="F31" t="s">
        <v>233</v>
      </c>
      <c r="G31" s="182">
        <f>+' 20212022 cash book'!T99</f>
        <v>60</v>
      </c>
      <c r="H31" s="224" t="s">
        <v>287</v>
      </c>
      <c r="K31" s="330"/>
      <c r="L31" s="330"/>
      <c r="M31" s="330"/>
      <c r="N31" s="330"/>
    </row>
    <row r="32" spans="1:14" x14ac:dyDescent="0.3">
      <c r="A32" s="158"/>
      <c r="B32" s="210"/>
      <c r="C32" s="217">
        <v>22568.55</v>
      </c>
      <c r="D32" s="217">
        <v>1723</v>
      </c>
      <c r="E32" s="217"/>
      <c r="F32" t="s">
        <v>252</v>
      </c>
      <c r="G32" s="182">
        <f>+' 20212022 cash book'!AB99</f>
        <v>940.43999999999994</v>
      </c>
      <c r="H32" s="224" t="s">
        <v>288</v>
      </c>
      <c r="J32" s="330"/>
      <c r="K32" s="330"/>
      <c r="L32" s="330"/>
      <c r="M32" s="330"/>
      <c r="N32" s="330"/>
    </row>
    <row r="33" spans="1:14" ht="16.2" x14ac:dyDescent="0.45">
      <c r="A33" s="213">
        <f>SUM(A18:A32)</f>
        <v>15853.990000000002</v>
      </c>
      <c r="B33" s="213">
        <f>SUM(B18:B32)</f>
        <v>7118.6799999999994</v>
      </c>
      <c r="C33" s="218">
        <f>SUM(C18:C32)</f>
        <v>41577.130000000005</v>
      </c>
      <c r="D33" s="218"/>
      <c r="E33" s="218"/>
      <c r="F33" s="205"/>
      <c r="G33" s="218">
        <f>SUM(G18:G32)</f>
        <v>19952.169999999998</v>
      </c>
      <c r="I33" s="205"/>
      <c r="J33" s="330"/>
      <c r="K33" s="330"/>
      <c r="L33" s="330"/>
      <c r="M33" s="330"/>
      <c r="N33" s="330"/>
    </row>
    <row r="34" spans="1:14" x14ac:dyDescent="0.3">
      <c r="A34" s="158"/>
      <c r="B34" s="158"/>
      <c r="C34" s="217"/>
      <c r="D34" s="217"/>
      <c r="E34" s="217"/>
      <c r="I34" s="182"/>
      <c r="J34" s="330"/>
      <c r="K34" s="330"/>
      <c r="L34" s="330"/>
      <c r="M34" s="330"/>
      <c r="N34" s="330"/>
    </row>
    <row r="35" spans="1:14" x14ac:dyDescent="0.3">
      <c r="G35" s="182"/>
      <c r="J35" s="330"/>
      <c r="K35" s="330"/>
      <c r="L35" s="330"/>
      <c r="M35" s="330"/>
      <c r="N35" s="330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0C76-7C89-4A35-AC10-443F91C89C76}">
  <sheetPr>
    <pageSetUpPr fitToPage="1"/>
  </sheetPr>
  <dimension ref="A1:R42"/>
  <sheetViews>
    <sheetView tabSelected="1" topLeftCell="F1" workbookViewId="0">
      <selection activeCell="L9" sqref="L9"/>
    </sheetView>
  </sheetViews>
  <sheetFormatPr defaultRowHeight="14.4" x14ac:dyDescent="0.3"/>
  <cols>
    <col min="1" max="1" width="4.33203125" customWidth="1"/>
    <col min="2" max="2" width="11.5546875" bestFit="1" customWidth="1"/>
    <col min="3" max="4" width="15.44140625" customWidth="1"/>
    <col min="5" max="5" width="15.44140625" style="221" customWidth="1"/>
    <col min="6" max="6" width="5.77734375" style="327" customWidth="1"/>
    <col min="7" max="7" width="34.6640625" customWidth="1"/>
    <col min="9" max="9" width="6.5546875" customWidth="1"/>
    <col min="10" max="10" width="17.109375" customWidth="1"/>
    <col min="11" max="11" width="11.5546875" customWidth="1"/>
    <col min="12" max="13" width="11.33203125" bestFit="1" customWidth="1"/>
  </cols>
  <sheetData>
    <row r="1" spans="1:18" ht="18" x14ac:dyDescent="0.35">
      <c r="A1" s="329" t="s">
        <v>56</v>
      </c>
      <c r="B1" s="328"/>
      <c r="C1" s="328"/>
      <c r="D1" s="328"/>
      <c r="E1" s="328"/>
      <c r="F1" s="356"/>
      <c r="G1" s="363"/>
      <c r="H1" s="328"/>
      <c r="I1" s="328"/>
      <c r="J1" s="331"/>
    </row>
    <row r="2" spans="1:18" ht="15.6" x14ac:dyDescent="0.3">
      <c r="A2" s="332" t="s">
        <v>234</v>
      </c>
      <c r="B2" s="333"/>
      <c r="C2" s="333"/>
      <c r="D2" s="333"/>
      <c r="E2" s="333"/>
      <c r="F2" s="357"/>
      <c r="G2" s="348"/>
      <c r="H2" s="333"/>
      <c r="I2" s="333"/>
      <c r="J2" s="334"/>
    </row>
    <row r="3" spans="1:18" ht="21" x14ac:dyDescent="0.4">
      <c r="A3" s="335"/>
      <c r="B3" s="336" t="s">
        <v>214</v>
      </c>
      <c r="C3" s="336" t="s">
        <v>214</v>
      </c>
      <c r="D3" s="336" t="s">
        <v>214</v>
      </c>
      <c r="E3" s="336" t="s">
        <v>214</v>
      </c>
      <c r="F3" s="358"/>
      <c r="G3" s="337"/>
      <c r="H3" s="338"/>
      <c r="I3" s="338"/>
      <c r="J3" s="349" t="s">
        <v>214</v>
      </c>
      <c r="R3" s="6"/>
    </row>
    <row r="4" spans="1:18" x14ac:dyDescent="0.3">
      <c r="A4" s="337"/>
      <c r="B4" s="336" t="s">
        <v>215</v>
      </c>
      <c r="C4" s="336" t="s">
        <v>216</v>
      </c>
      <c r="D4" s="336" t="s">
        <v>218</v>
      </c>
      <c r="E4" s="336" t="s">
        <v>259</v>
      </c>
      <c r="F4" s="358"/>
      <c r="G4" s="337"/>
      <c r="H4" s="336"/>
      <c r="I4" s="336"/>
      <c r="J4" s="349" t="s">
        <v>388</v>
      </c>
      <c r="L4" s="204"/>
      <c r="M4" s="204"/>
    </row>
    <row r="5" spans="1:18" x14ac:dyDescent="0.3">
      <c r="A5" s="337"/>
      <c r="B5" s="338"/>
      <c r="C5" s="338"/>
      <c r="D5" s="338"/>
      <c r="E5" s="338"/>
      <c r="F5" s="359"/>
      <c r="G5" s="337"/>
      <c r="H5" s="338"/>
      <c r="I5" s="338"/>
      <c r="J5" s="350"/>
    </row>
    <row r="6" spans="1:18" x14ac:dyDescent="0.3">
      <c r="A6" s="337"/>
      <c r="B6" s="339">
        <v>24142.91</v>
      </c>
      <c r="C6" s="339">
        <v>30454.370000000014</v>
      </c>
      <c r="D6" s="340">
        <v>38991.17</v>
      </c>
      <c r="E6" s="341">
        <v>18114.27</v>
      </c>
      <c r="F6" s="360"/>
      <c r="G6" s="337" t="s">
        <v>235</v>
      </c>
      <c r="H6" s="338"/>
      <c r="I6" s="338"/>
      <c r="J6" s="351">
        <v>21680.34</v>
      </c>
    </row>
    <row r="7" spans="1:18" x14ac:dyDescent="0.3">
      <c r="A7" s="337"/>
      <c r="B7" s="339"/>
      <c r="C7" s="339"/>
      <c r="D7" s="340"/>
      <c r="E7" s="341"/>
      <c r="F7" s="360"/>
      <c r="G7" s="337"/>
      <c r="H7" s="338"/>
      <c r="I7" s="338"/>
      <c r="J7" s="351"/>
    </row>
    <row r="8" spans="1:18" x14ac:dyDescent="0.3">
      <c r="A8" s="337"/>
      <c r="B8" s="339">
        <v>22165.449999999997</v>
      </c>
      <c r="C8" s="339">
        <v>15270.13</v>
      </c>
      <c r="D8" s="340">
        <v>15070.95</v>
      </c>
      <c r="E8" s="341">
        <v>14245.369999999999</v>
      </c>
      <c r="F8" s="360"/>
      <c r="G8" s="337" t="s">
        <v>236</v>
      </c>
      <c r="H8" s="338"/>
      <c r="I8" s="338"/>
      <c r="J8" s="351">
        <f>+'Receipts and Payments'!G14</f>
        <v>25378.47</v>
      </c>
    </row>
    <row r="9" spans="1:18" x14ac:dyDescent="0.3">
      <c r="A9" s="337"/>
      <c r="B9" s="339"/>
      <c r="C9" s="339"/>
      <c r="D9" s="340"/>
      <c r="E9" s="341"/>
      <c r="F9" s="360"/>
      <c r="G9" s="337"/>
      <c r="H9" s="338"/>
      <c r="I9" s="338"/>
      <c r="J9" s="351"/>
    </row>
    <row r="10" spans="1:18" x14ac:dyDescent="0.3">
      <c r="A10" s="337"/>
      <c r="B10" s="339">
        <v>15853.989999999993</v>
      </c>
      <c r="C10" s="339">
        <v>7118.68</v>
      </c>
      <c r="D10" s="340">
        <v>35947.85</v>
      </c>
      <c r="E10" s="341">
        <v>10679.3</v>
      </c>
      <c r="F10" s="360"/>
      <c r="G10" s="337" t="s">
        <v>237</v>
      </c>
      <c r="H10" s="338"/>
      <c r="I10" s="338"/>
      <c r="J10" s="351">
        <f>+' 20212022 cash book'!AE99</f>
        <v>19952.170000000006</v>
      </c>
    </row>
    <row r="11" spans="1:18" x14ac:dyDescent="0.3">
      <c r="A11" s="337"/>
      <c r="B11" s="339"/>
      <c r="C11" s="339"/>
      <c r="D11" s="340"/>
      <c r="E11" s="341"/>
      <c r="F11" s="360"/>
      <c r="G11" s="337"/>
      <c r="H11" s="338"/>
      <c r="I11" s="338"/>
      <c r="J11" s="351"/>
      <c r="L11" s="305"/>
    </row>
    <row r="12" spans="1:18" ht="16.2" x14ac:dyDescent="0.45">
      <c r="A12" s="337"/>
      <c r="B12" s="342">
        <f>B6+B8-B10</f>
        <v>30454.37000000001</v>
      </c>
      <c r="C12" s="342">
        <f>C6+C8-C10</f>
        <v>38605.820000000014</v>
      </c>
      <c r="D12" s="343">
        <v>18114.269999999997</v>
      </c>
      <c r="E12" s="344">
        <v>21680.34</v>
      </c>
      <c r="F12" s="361"/>
      <c r="G12" s="337" t="s">
        <v>238</v>
      </c>
      <c r="H12" s="338"/>
      <c r="I12" s="338"/>
      <c r="J12" s="371">
        <f>J6+J8-J10</f>
        <v>27106.639999999992</v>
      </c>
      <c r="L12" s="305"/>
    </row>
    <row r="13" spans="1:18" ht="16.2" x14ac:dyDescent="0.45">
      <c r="A13" s="337"/>
      <c r="B13" s="342"/>
      <c r="C13" s="342"/>
      <c r="D13" s="343"/>
      <c r="E13" s="345"/>
      <c r="F13" s="361"/>
      <c r="G13" s="337"/>
      <c r="H13" s="338"/>
      <c r="I13" s="338"/>
      <c r="J13" s="352"/>
      <c r="L13" s="108"/>
    </row>
    <row r="14" spans="1:18" ht="16.2" x14ac:dyDescent="0.45">
      <c r="A14" s="337"/>
      <c r="B14" s="342"/>
      <c r="C14" s="342"/>
      <c r="D14" s="343"/>
      <c r="E14" s="345"/>
      <c r="F14" s="361"/>
      <c r="G14" s="367" t="s">
        <v>390</v>
      </c>
      <c r="H14" s="368"/>
      <c r="I14" s="368"/>
      <c r="J14" s="369">
        <f>+J12-J15</f>
        <v>15670.909999999993</v>
      </c>
      <c r="L14" s="305"/>
    </row>
    <row r="15" spans="1:18" ht="16.2" x14ac:dyDescent="0.45">
      <c r="A15" s="337"/>
      <c r="B15" s="338"/>
      <c r="C15" s="338"/>
      <c r="D15" s="338"/>
      <c r="E15" s="338"/>
      <c r="F15" s="359"/>
      <c r="G15" s="367" t="s">
        <v>391</v>
      </c>
      <c r="H15" s="370"/>
      <c r="I15" s="370"/>
      <c r="J15" s="371">
        <f>+'Receipts and Payments'!G12-'Receipts and Payments'!G32</f>
        <v>11435.73</v>
      </c>
      <c r="K15">
        <v>12366</v>
      </c>
      <c r="L15" s="305"/>
      <c r="N15" s="402"/>
    </row>
    <row r="16" spans="1:18" x14ac:dyDescent="0.3">
      <c r="A16" s="337"/>
      <c r="B16" s="338"/>
      <c r="C16" s="338"/>
      <c r="D16" s="338"/>
      <c r="E16" s="338"/>
      <c r="F16" s="359"/>
      <c r="G16" s="337"/>
      <c r="H16" s="338"/>
      <c r="I16" s="338"/>
      <c r="J16" s="350"/>
    </row>
    <row r="17" spans="1:12" x14ac:dyDescent="0.3">
      <c r="A17" s="337"/>
      <c r="B17" s="338"/>
      <c r="C17" s="338"/>
      <c r="D17" s="338"/>
      <c r="E17" s="338"/>
      <c r="F17" s="359"/>
      <c r="G17" s="337" t="s">
        <v>239</v>
      </c>
      <c r="H17" s="338"/>
      <c r="I17" s="338"/>
      <c r="J17" s="350"/>
    </row>
    <row r="18" spans="1:12" x14ac:dyDescent="0.3">
      <c r="A18" s="337"/>
      <c r="B18" s="338"/>
      <c r="C18" s="338"/>
      <c r="D18" s="338"/>
      <c r="E18" s="338"/>
      <c r="F18" s="359"/>
      <c r="G18" s="337"/>
      <c r="H18" s="338"/>
      <c r="I18" s="338"/>
      <c r="J18" s="350"/>
    </row>
    <row r="19" spans="1:12" x14ac:dyDescent="0.3">
      <c r="A19" s="337"/>
      <c r="B19" s="339">
        <v>2084.6400000000003</v>
      </c>
      <c r="C19" s="346">
        <v>2851.31</v>
      </c>
      <c r="D19" s="346">
        <v>3193.46</v>
      </c>
      <c r="E19" s="347">
        <v>4707.8</v>
      </c>
      <c r="F19" s="362"/>
      <c r="G19" s="337" t="s">
        <v>240</v>
      </c>
      <c r="H19" s="338"/>
      <c r="I19" s="338"/>
      <c r="J19" s="353">
        <f>+' 20212022 cash book'!AE100</f>
        <v>14132.799999999996</v>
      </c>
    </row>
    <row r="20" spans="1:12" x14ac:dyDescent="0.3">
      <c r="A20" s="337"/>
      <c r="B20" s="339">
        <v>28369.730000000014</v>
      </c>
      <c r="C20" s="339">
        <v>36139.86</v>
      </c>
      <c r="D20" s="340">
        <v>14960.809999999998</v>
      </c>
      <c r="E20" s="341">
        <v>16972.54</v>
      </c>
      <c r="F20" s="360"/>
      <c r="G20" s="337" t="s">
        <v>241</v>
      </c>
      <c r="H20" s="338"/>
      <c r="I20" s="338"/>
      <c r="J20" s="351">
        <f>+'Savings Account Cash Book'!G26</f>
        <v>12973.840000000007</v>
      </c>
    </row>
    <row r="21" spans="1:12" x14ac:dyDescent="0.3">
      <c r="A21" s="337"/>
      <c r="B21" s="339"/>
      <c r="C21" s="339"/>
      <c r="D21" s="340"/>
      <c r="E21" s="341">
        <v>0</v>
      </c>
      <c r="F21" s="360"/>
      <c r="G21" s="337" t="s">
        <v>254</v>
      </c>
      <c r="H21" s="338"/>
      <c r="I21" s="338"/>
      <c r="J21" s="351">
        <v>0</v>
      </c>
    </row>
    <row r="22" spans="1:12" x14ac:dyDescent="0.3">
      <c r="A22" s="337"/>
      <c r="B22" s="339">
        <v>0</v>
      </c>
      <c r="C22" s="339">
        <v>385.35</v>
      </c>
      <c r="D22" s="340">
        <v>-40</v>
      </c>
      <c r="E22" s="341">
        <v>0</v>
      </c>
      <c r="F22" s="360"/>
      <c r="G22" s="337" t="s">
        <v>242</v>
      </c>
      <c r="H22" s="338"/>
      <c r="I22" s="338"/>
      <c r="J22" s="351">
        <v>0</v>
      </c>
    </row>
    <row r="23" spans="1:12" x14ac:dyDescent="0.3">
      <c r="A23" s="337"/>
      <c r="B23" s="339"/>
      <c r="C23" s="339"/>
      <c r="D23" s="340"/>
      <c r="E23" s="341"/>
      <c r="F23" s="360"/>
      <c r="G23" s="337" t="s">
        <v>243</v>
      </c>
      <c r="H23" s="338"/>
      <c r="I23" s="338"/>
      <c r="J23" s="351"/>
    </row>
    <row r="24" spans="1:12" x14ac:dyDescent="0.3">
      <c r="A24" s="337"/>
      <c r="B24" s="339"/>
      <c r="C24" s="339"/>
      <c r="D24" s="340"/>
      <c r="E24" s="341"/>
      <c r="F24" s="360"/>
      <c r="G24" s="337"/>
      <c r="H24" s="338"/>
      <c r="I24" s="338"/>
      <c r="J24" s="351"/>
    </row>
    <row r="25" spans="1:12" x14ac:dyDescent="0.3">
      <c r="A25" s="337"/>
      <c r="B25" s="339">
        <v>0</v>
      </c>
      <c r="C25" s="339">
        <v>0</v>
      </c>
      <c r="D25" s="340">
        <v>0</v>
      </c>
      <c r="E25" s="341">
        <v>0</v>
      </c>
      <c r="F25" s="360"/>
      <c r="G25" s="337" t="s">
        <v>244</v>
      </c>
      <c r="H25" s="338"/>
      <c r="I25" s="338"/>
      <c r="J25" s="351">
        <v>0</v>
      </c>
    </row>
    <row r="26" spans="1:12" x14ac:dyDescent="0.3">
      <c r="A26" s="337"/>
      <c r="B26" s="339"/>
      <c r="C26" s="339"/>
      <c r="D26" s="340"/>
      <c r="E26" s="341"/>
      <c r="F26" s="360"/>
      <c r="G26" s="337" t="s">
        <v>245</v>
      </c>
      <c r="H26" s="338"/>
      <c r="I26" s="338"/>
      <c r="J26" s="351"/>
    </row>
    <row r="27" spans="1:12" x14ac:dyDescent="0.3">
      <c r="A27" s="337"/>
      <c r="B27" s="339"/>
      <c r="C27" s="339"/>
      <c r="D27" s="340"/>
      <c r="E27" s="341"/>
      <c r="F27" s="360"/>
      <c r="G27" s="337"/>
      <c r="H27" s="338"/>
      <c r="I27" s="338"/>
      <c r="J27" s="351"/>
    </row>
    <row r="28" spans="1:12" ht="16.2" x14ac:dyDescent="0.45">
      <c r="A28" s="337"/>
      <c r="B28" s="342">
        <f>SUM(B19:B27)</f>
        <v>30454.370000000014</v>
      </c>
      <c r="C28" s="342">
        <f>SUM(C19:C20)-C22+C25</f>
        <v>38605.82</v>
      </c>
      <c r="D28" s="343">
        <v>18114.269999999997</v>
      </c>
      <c r="E28" s="345">
        <v>21680.34</v>
      </c>
      <c r="F28" s="361"/>
      <c r="G28" s="337"/>
      <c r="H28" s="338"/>
      <c r="I28" s="338"/>
      <c r="J28" s="352">
        <f>SUM(J19:J25)</f>
        <v>27106.640000000003</v>
      </c>
      <c r="L28" s="207"/>
    </row>
    <row r="29" spans="1:12" x14ac:dyDescent="0.3">
      <c r="A29" s="337"/>
      <c r="B29" s="338"/>
      <c r="C29" s="338"/>
      <c r="D29" s="338"/>
      <c r="E29" s="338"/>
      <c r="F29" s="359"/>
      <c r="G29" s="337"/>
      <c r="H29" s="338"/>
      <c r="I29" s="338"/>
      <c r="J29" s="350"/>
    </row>
    <row r="30" spans="1:12" x14ac:dyDescent="0.3">
      <c r="A30" s="348"/>
      <c r="B30" s="333"/>
      <c r="C30" s="333"/>
      <c r="D30" s="333"/>
      <c r="E30" s="333"/>
      <c r="F30" s="359"/>
      <c r="G30" s="348"/>
      <c r="H30" s="333"/>
      <c r="I30" s="333"/>
      <c r="J30" s="334"/>
    </row>
    <row r="31" spans="1:12" x14ac:dyDescent="0.3">
      <c r="A31" s="337"/>
      <c r="B31" s="338"/>
      <c r="C31" s="338"/>
      <c r="D31" s="338"/>
      <c r="E31" s="338"/>
      <c r="F31" s="364"/>
      <c r="G31" s="338"/>
      <c r="H31" s="338"/>
      <c r="I31" s="338"/>
      <c r="J31" s="350"/>
    </row>
    <row r="32" spans="1:12" x14ac:dyDescent="0.3">
      <c r="A32" s="337"/>
      <c r="B32" s="338"/>
      <c r="C32" s="338"/>
      <c r="D32" s="338"/>
      <c r="E32" s="338"/>
      <c r="F32" s="354"/>
      <c r="G32" s="338"/>
      <c r="H32" s="338"/>
      <c r="I32" s="338"/>
      <c r="J32" s="350"/>
    </row>
    <row r="33" spans="1:11" x14ac:dyDescent="0.3">
      <c r="A33" s="337"/>
      <c r="B33" s="338" t="s">
        <v>246</v>
      </c>
      <c r="C33" s="338"/>
      <c r="D33" s="338"/>
      <c r="E33" s="338"/>
      <c r="F33" s="354"/>
      <c r="G33" s="338" t="s">
        <v>246</v>
      </c>
      <c r="H33" s="338"/>
      <c r="J33" s="350"/>
    </row>
    <row r="34" spans="1:11" x14ac:dyDescent="0.3">
      <c r="A34" s="337"/>
      <c r="B34" s="338" t="s">
        <v>247</v>
      </c>
      <c r="C34" s="338"/>
      <c r="D34" s="338"/>
      <c r="E34" s="338"/>
      <c r="F34" s="354"/>
      <c r="G34" s="338" t="s">
        <v>248</v>
      </c>
      <c r="H34" s="338"/>
      <c r="J34" s="350"/>
    </row>
    <row r="35" spans="1:11" x14ac:dyDescent="0.3">
      <c r="A35" s="337"/>
      <c r="B35" s="338"/>
      <c r="C35" s="338"/>
      <c r="D35" s="338"/>
      <c r="E35" s="338"/>
      <c r="F35" s="354"/>
      <c r="G35" s="338"/>
      <c r="H35" s="338"/>
      <c r="J35" s="350"/>
    </row>
    <row r="36" spans="1:11" x14ac:dyDescent="0.3">
      <c r="A36" s="337"/>
      <c r="B36" s="338"/>
      <c r="C36" s="338"/>
      <c r="D36" s="338"/>
      <c r="E36" s="338"/>
      <c r="F36" s="354"/>
      <c r="G36" s="338"/>
      <c r="H36" s="338"/>
      <c r="J36" s="350"/>
    </row>
    <row r="37" spans="1:11" x14ac:dyDescent="0.3">
      <c r="A37" s="337"/>
      <c r="B37" s="338" t="s">
        <v>249</v>
      </c>
      <c r="C37" s="338"/>
      <c r="D37" s="338"/>
      <c r="E37" s="338"/>
      <c r="F37" s="354"/>
      <c r="G37" s="338" t="s">
        <v>249</v>
      </c>
      <c r="H37" s="338"/>
      <c r="J37" s="350"/>
    </row>
    <row r="38" spans="1:11" x14ac:dyDescent="0.3">
      <c r="A38" s="337"/>
      <c r="B38" s="338"/>
      <c r="C38" s="338"/>
      <c r="D38" s="338"/>
      <c r="E38" s="338"/>
      <c r="F38" s="354"/>
      <c r="G38" s="338"/>
      <c r="H38" s="338"/>
      <c r="J38" s="350"/>
    </row>
    <row r="39" spans="1:11" x14ac:dyDescent="0.3">
      <c r="A39" s="337"/>
      <c r="B39" s="338"/>
      <c r="C39" s="338"/>
      <c r="D39" s="338"/>
      <c r="E39" s="338"/>
      <c r="F39" s="354"/>
      <c r="G39" s="338"/>
      <c r="H39" s="338"/>
      <c r="I39" s="338"/>
      <c r="J39" s="350"/>
    </row>
    <row r="40" spans="1:11" x14ac:dyDescent="0.3">
      <c r="A40" s="337"/>
      <c r="B40" s="338"/>
      <c r="C40" s="338"/>
      <c r="D40" s="338"/>
      <c r="E40" s="338"/>
      <c r="F40" s="354"/>
      <c r="G40" s="338"/>
      <c r="H40" s="338"/>
      <c r="I40" s="338"/>
      <c r="J40" s="350"/>
    </row>
    <row r="41" spans="1:11" x14ac:dyDescent="0.3">
      <c r="A41" s="348"/>
      <c r="B41" s="333"/>
      <c r="C41" s="333"/>
      <c r="D41" s="333"/>
      <c r="E41" s="333"/>
      <c r="F41" s="355"/>
      <c r="G41" s="333"/>
      <c r="H41" s="333"/>
      <c r="I41" s="333"/>
      <c r="J41" s="334"/>
    </row>
    <row r="42" spans="1:11" x14ac:dyDescent="0.3">
      <c r="B42" s="208"/>
      <c r="K42" s="208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Q28"/>
  <sheetViews>
    <sheetView topLeftCell="A2" workbookViewId="0">
      <selection activeCell="E29" sqref="E29"/>
    </sheetView>
  </sheetViews>
  <sheetFormatPr defaultRowHeight="13.2" x14ac:dyDescent="0.25"/>
  <cols>
    <col min="1" max="1" width="15.109375" style="34" customWidth="1"/>
    <col min="2" max="2" width="46.109375" style="34" customWidth="1"/>
    <col min="3" max="3" width="19" style="34" customWidth="1"/>
    <col min="4" max="4" width="11.44140625" style="397" customWidth="1"/>
    <col min="5" max="5" width="21.33203125" style="34" bestFit="1" customWidth="1"/>
    <col min="6" max="6" width="9.109375" style="34"/>
    <col min="7" max="7" width="4.77734375" style="34" customWidth="1"/>
    <col min="8" max="8" width="11.21875" style="34" customWidth="1"/>
    <col min="9" max="9" width="3.5546875" style="34" customWidth="1"/>
    <col min="10" max="10" width="11.21875" style="392" customWidth="1"/>
    <col min="11" max="256" width="9.109375" style="34"/>
    <col min="257" max="257" width="9.5546875" style="34" customWidth="1"/>
    <col min="258" max="258" width="43.33203125" style="34" customWidth="1"/>
    <col min="259" max="259" width="26.88671875" style="34" customWidth="1"/>
    <col min="260" max="512" width="9.109375" style="34"/>
    <col min="513" max="513" width="9.5546875" style="34" customWidth="1"/>
    <col min="514" max="514" width="43.33203125" style="34" customWidth="1"/>
    <col min="515" max="515" width="26.88671875" style="34" customWidth="1"/>
    <col min="516" max="768" width="9.109375" style="34"/>
    <col min="769" max="769" width="9.5546875" style="34" customWidth="1"/>
    <col min="770" max="770" width="43.33203125" style="34" customWidth="1"/>
    <col min="771" max="771" width="26.88671875" style="34" customWidth="1"/>
    <col min="772" max="1024" width="9.109375" style="34"/>
    <col min="1025" max="1025" width="9.5546875" style="34" customWidth="1"/>
    <col min="1026" max="1026" width="43.33203125" style="34" customWidth="1"/>
    <col min="1027" max="1027" width="26.88671875" style="34" customWidth="1"/>
    <col min="1028" max="1280" width="9.109375" style="34"/>
    <col min="1281" max="1281" width="9.5546875" style="34" customWidth="1"/>
    <col min="1282" max="1282" width="43.33203125" style="34" customWidth="1"/>
    <col min="1283" max="1283" width="26.88671875" style="34" customWidth="1"/>
    <col min="1284" max="1536" width="9.109375" style="34"/>
    <col min="1537" max="1537" width="9.5546875" style="34" customWidth="1"/>
    <col min="1538" max="1538" width="43.33203125" style="34" customWidth="1"/>
    <col min="1539" max="1539" width="26.88671875" style="34" customWidth="1"/>
    <col min="1540" max="1792" width="9.109375" style="34"/>
    <col min="1793" max="1793" width="9.5546875" style="34" customWidth="1"/>
    <col min="1794" max="1794" width="43.33203125" style="34" customWidth="1"/>
    <col min="1795" max="1795" width="26.88671875" style="34" customWidth="1"/>
    <col min="1796" max="2048" width="9.109375" style="34"/>
    <col min="2049" max="2049" width="9.5546875" style="34" customWidth="1"/>
    <col min="2050" max="2050" width="43.33203125" style="34" customWidth="1"/>
    <col min="2051" max="2051" width="26.88671875" style="34" customWidth="1"/>
    <col min="2052" max="2304" width="9.109375" style="34"/>
    <col min="2305" max="2305" width="9.5546875" style="34" customWidth="1"/>
    <col min="2306" max="2306" width="43.33203125" style="34" customWidth="1"/>
    <col min="2307" max="2307" width="26.88671875" style="34" customWidth="1"/>
    <col min="2308" max="2560" width="9.109375" style="34"/>
    <col min="2561" max="2561" width="9.5546875" style="34" customWidth="1"/>
    <col min="2562" max="2562" width="43.33203125" style="34" customWidth="1"/>
    <col min="2563" max="2563" width="26.88671875" style="34" customWidth="1"/>
    <col min="2564" max="2816" width="9.109375" style="34"/>
    <col min="2817" max="2817" width="9.5546875" style="34" customWidth="1"/>
    <col min="2818" max="2818" width="43.33203125" style="34" customWidth="1"/>
    <col min="2819" max="2819" width="26.88671875" style="34" customWidth="1"/>
    <col min="2820" max="3072" width="9.109375" style="34"/>
    <col min="3073" max="3073" width="9.5546875" style="34" customWidth="1"/>
    <col min="3074" max="3074" width="43.33203125" style="34" customWidth="1"/>
    <col min="3075" max="3075" width="26.88671875" style="34" customWidth="1"/>
    <col min="3076" max="3328" width="9.109375" style="34"/>
    <col min="3329" max="3329" width="9.5546875" style="34" customWidth="1"/>
    <col min="3330" max="3330" width="43.33203125" style="34" customWidth="1"/>
    <col min="3331" max="3331" width="26.88671875" style="34" customWidth="1"/>
    <col min="3332" max="3584" width="9.109375" style="34"/>
    <col min="3585" max="3585" width="9.5546875" style="34" customWidth="1"/>
    <col min="3586" max="3586" width="43.33203125" style="34" customWidth="1"/>
    <col min="3587" max="3587" width="26.88671875" style="34" customWidth="1"/>
    <col min="3588" max="3840" width="9.109375" style="34"/>
    <col min="3841" max="3841" width="9.5546875" style="34" customWidth="1"/>
    <col min="3842" max="3842" width="43.33203125" style="34" customWidth="1"/>
    <col min="3843" max="3843" width="26.88671875" style="34" customWidth="1"/>
    <col min="3844" max="4096" width="9.109375" style="34"/>
    <col min="4097" max="4097" width="9.5546875" style="34" customWidth="1"/>
    <col min="4098" max="4098" width="43.33203125" style="34" customWidth="1"/>
    <col min="4099" max="4099" width="26.88671875" style="34" customWidth="1"/>
    <col min="4100" max="4352" width="9.109375" style="34"/>
    <col min="4353" max="4353" width="9.5546875" style="34" customWidth="1"/>
    <col min="4354" max="4354" width="43.33203125" style="34" customWidth="1"/>
    <col min="4355" max="4355" width="26.88671875" style="34" customWidth="1"/>
    <col min="4356" max="4608" width="9.109375" style="34"/>
    <col min="4609" max="4609" width="9.5546875" style="34" customWidth="1"/>
    <col min="4610" max="4610" width="43.33203125" style="34" customWidth="1"/>
    <col min="4611" max="4611" width="26.88671875" style="34" customWidth="1"/>
    <col min="4612" max="4864" width="9.109375" style="34"/>
    <col min="4865" max="4865" width="9.5546875" style="34" customWidth="1"/>
    <col min="4866" max="4866" width="43.33203125" style="34" customWidth="1"/>
    <col min="4867" max="4867" width="26.88671875" style="34" customWidth="1"/>
    <col min="4868" max="5120" width="9.109375" style="34"/>
    <col min="5121" max="5121" width="9.5546875" style="34" customWidth="1"/>
    <col min="5122" max="5122" width="43.33203125" style="34" customWidth="1"/>
    <col min="5123" max="5123" width="26.88671875" style="34" customWidth="1"/>
    <col min="5124" max="5376" width="9.109375" style="34"/>
    <col min="5377" max="5377" width="9.5546875" style="34" customWidth="1"/>
    <col min="5378" max="5378" width="43.33203125" style="34" customWidth="1"/>
    <col min="5379" max="5379" width="26.88671875" style="34" customWidth="1"/>
    <col min="5380" max="5632" width="9.109375" style="34"/>
    <col min="5633" max="5633" width="9.5546875" style="34" customWidth="1"/>
    <col min="5634" max="5634" width="43.33203125" style="34" customWidth="1"/>
    <col min="5635" max="5635" width="26.88671875" style="34" customWidth="1"/>
    <col min="5636" max="5888" width="9.109375" style="34"/>
    <col min="5889" max="5889" width="9.5546875" style="34" customWidth="1"/>
    <col min="5890" max="5890" width="43.33203125" style="34" customWidth="1"/>
    <col min="5891" max="5891" width="26.88671875" style="34" customWidth="1"/>
    <col min="5892" max="6144" width="9.109375" style="34"/>
    <col min="6145" max="6145" width="9.5546875" style="34" customWidth="1"/>
    <col min="6146" max="6146" width="43.33203125" style="34" customWidth="1"/>
    <col min="6147" max="6147" width="26.88671875" style="34" customWidth="1"/>
    <col min="6148" max="6400" width="9.109375" style="34"/>
    <col min="6401" max="6401" width="9.5546875" style="34" customWidth="1"/>
    <col min="6402" max="6402" width="43.33203125" style="34" customWidth="1"/>
    <col min="6403" max="6403" width="26.88671875" style="34" customWidth="1"/>
    <col min="6404" max="6656" width="9.109375" style="34"/>
    <col min="6657" max="6657" width="9.5546875" style="34" customWidth="1"/>
    <col min="6658" max="6658" width="43.33203125" style="34" customWidth="1"/>
    <col min="6659" max="6659" width="26.88671875" style="34" customWidth="1"/>
    <col min="6660" max="6912" width="9.109375" style="34"/>
    <col min="6913" max="6913" width="9.5546875" style="34" customWidth="1"/>
    <col min="6914" max="6914" width="43.33203125" style="34" customWidth="1"/>
    <col min="6915" max="6915" width="26.88671875" style="34" customWidth="1"/>
    <col min="6916" max="7168" width="9.109375" style="34"/>
    <col min="7169" max="7169" width="9.5546875" style="34" customWidth="1"/>
    <col min="7170" max="7170" width="43.33203125" style="34" customWidth="1"/>
    <col min="7171" max="7171" width="26.88671875" style="34" customWidth="1"/>
    <col min="7172" max="7424" width="9.109375" style="34"/>
    <col min="7425" max="7425" width="9.5546875" style="34" customWidth="1"/>
    <col min="7426" max="7426" width="43.33203125" style="34" customWidth="1"/>
    <col min="7427" max="7427" width="26.88671875" style="34" customWidth="1"/>
    <col min="7428" max="7680" width="9.109375" style="34"/>
    <col min="7681" max="7681" width="9.5546875" style="34" customWidth="1"/>
    <col min="7682" max="7682" width="43.33203125" style="34" customWidth="1"/>
    <col min="7683" max="7683" width="26.88671875" style="34" customWidth="1"/>
    <col min="7684" max="7936" width="9.109375" style="34"/>
    <col min="7937" max="7937" width="9.5546875" style="34" customWidth="1"/>
    <col min="7938" max="7938" width="43.33203125" style="34" customWidth="1"/>
    <col min="7939" max="7939" width="26.88671875" style="34" customWidth="1"/>
    <col min="7940" max="8192" width="9.109375" style="34"/>
    <col min="8193" max="8193" width="9.5546875" style="34" customWidth="1"/>
    <col min="8194" max="8194" width="43.33203125" style="34" customWidth="1"/>
    <col min="8195" max="8195" width="26.88671875" style="34" customWidth="1"/>
    <col min="8196" max="8448" width="9.109375" style="34"/>
    <col min="8449" max="8449" width="9.5546875" style="34" customWidth="1"/>
    <col min="8450" max="8450" width="43.33203125" style="34" customWidth="1"/>
    <col min="8451" max="8451" width="26.88671875" style="34" customWidth="1"/>
    <col min="8452" max="8704" width="9.109375" style="34"/>
    <col min="8705" max="8705" width="9.5546875" style="34" customWidth="1"/>
    <col min="8706" max="8706" width="43.33203125" style="34" customWidth="1"/>
    <col min="8707" max="8707" width="26.88671875" style="34" customWidth="1"/>
    <col min="8708" max="8960" width="9.109375" style="34"/>
    <col min="8961" max="8961" width="9.5546875" style="34" customWidth="1"/>
    <col min="8962" max="8962" width="43.33203125" style="34" customWidth="1"/>
    <col min="8963" max="8963" width="26.88671875" style="34" customWidth="1"/>
    <col min="8964" max="9216" width="9.109375" style="34"/>
    <col min="9217" max="9217" width="9.5546875" style="34" customWidth="1"/>
    <col min="9218" max="9218" width="43.33203125" style="34" customWidth="1"/>
    <col min="9219" max="9219" width="26.88671875" style="34" customWidth="1"/>
    <col min="9220" max="9472" width="9.109375" style="34"/>
    <col min="9473" max="9473" width="9.5546875" style="34" customWidth="1"/>
    <col min="9474" max="9474" width="43.33203125" style="34" customWidth="1"/>
    <col min="9475" max="9475" width="26.88671875" style="34" customWidth="1"/>
    <col min="9476" max="9728" width="9.109375" style="34"/>
    <col min="9729" max="9729" width="9.5546875" style="34" customWidth="1"/>
    <col min="9730" max="9730" width="43.33203125" style="34" customWidth="1"/>
    <col min="9731" max="9731" width="26.88671875" style="34" customWidth="1"/>
    <col min="9732" max="9984" width="9.109375" style="34"/>
    <col min="9985" max="9985" width="9.5546875" style="34" customWidth="1"/>
    <col min="9986" max="9986" width="43.33203125" style="34" customWidth="1"/>
    <col min="9987" max="9987" width="26.88671875" style="34" customWidth="1"/>
    <col min="9988" max="10240" width="9.109375" style="34"/>
    <col min="10241" max="10241" width="9.5546875" style="34" customWidth="1"/>
    <col min="10242" max="10242" width="43.33203125" style="34" customWidth="1"/>
    <col min="10243" max="10243" width="26.88671875" style="34" customWidth="1"/>
    <col min="10244" max="10496" width="9.109375" style="34"/>
    <col min="10497" max="10497" width="9.5546875" style="34" customWidth="1"/>
    <col min="10498" max="10498" width="43.33203125" style="34" customWidth="1"/>
    <col min="10499" max="10499" width="26.88671875" style="34" customWidth="1"/>
    <col min="10500" max="10752" width="9.109375" style="34"/>
    <col min="10753" max="10753" width="9.5546875" style="34" customWidth="1"/>
    <col min="10754" max="10754" width="43.33203125" style="34" customWidth="1"/>
    <col min="10755" max="10755" width="26.88671875" style="34" customWidth="1"/>
    <col min="10756" max="11008" width="9.109375" style="34"/>
    <col min="11009" max="11009" width="9.5546875" style="34" customWidth="1"/>
    <col min="11010" max="11010" width="43.33203125" style="34" customWidth="1"/>
    <col min="11011" max="11011" width="26.88671875" style="34" customWidth="1"/>
    <col min="11012" max="11264" width="9.109375" style="34"/>
    <col min="11265" max="11265" width="9.5546875" style="34" customWidth="1"/>
    <col min="11266" max="11266" width="43.33203125" style="34" customWidth="1"/>
    <col min="11267" max="11267" width="26.88671875" style="34" customWidth="1"/>
    <col min="11268" max="11520" width="9.109375" style="34"/>
    <col min="11521" max="11521" width="9.5546875" style="34" customWidth="1"/>
    <col min="11522" max="11522" width="43.33203125" style="34" customWidth="1"/>
    <col min="11523" max="11523" width="26.88671875" style="34" customWidth="1"/>
    <col min="11524" max="11776" width="9.109375" style="34"/>
    <col min="11777" max="11777" width="9.5546875" style="34" customWidth="1"/>
    <col min="11778" max="11778" width="43.33203125" style="34" customWidth="1"/>
    <col min="11779" max="11779" width="26.88671875" style="34" customWidth="1"/>
    <col min="11780" max="12032" width="9.109375" style="34"/>
    <col min="12033" max="12033" width="9.5546875" style="34" customWidth="1"/>
    <col min="12034" max="12034" width="43.33203125" style="34" customWidth="1"/>
    <col min="12035" max="12035" width="26.88671875" style="34" customWidth="1"/>
    <col min="12036" max="12288" width="9.109375" style="34"/>
    <col min="12289" max="12289" width="9.5546875" style="34" customWidth="1"/>
    <col min="12290" max="12290" width="43.33203125" style="34" customWidth="1"/>
    <col min="12291" max="12291" width="26.88671875" style="34" customWidth="1"/>
    <col min="12292" max="12544" width="9.109375" style="34"/>
    <col min="12545" max="12545" width="9.5546875" style="34" customWidth="1"/>
    <col min="12546" max="12546" width="43.33203125" style="34" customWidth="1"/>
    <col min="12547" max="12547" width="26.88671875" style="34" customWidth="1"/>
    <col min="12548" max="12800" width="9.109375" style="34"/>
    <col min="12801" max="12801" width="9.5546875" style="34" customWidth="1"/>
    <col min="12802" max="12802" width="43.33203125" style="34" customWidth="1"/>
    <col min="12803" max="12803" width="26.88671875" style="34" customWidth="1"/>
    <col min="12804" max="13056" width="9.109375" style="34"/>
    <col min="13057" max="13057" width="9.5546875" style="34" customWidth="1"/>
    <col min="13058" max="13058" width="43.33203125" style="34" customWidth="1"/>
    <col min="13059" max="13059" width="26.88671875" style="34" customWidth="1"/>
    <col min="13060" max="13312" width="9.109375" style="34"/>
    <col min="13313" max="13313" width="9.5546875" style="34" customWidth="1"/>
    <col min="13314" max="13314" width="43.33203125" style="34" customWidth="1"/>
    <col min="13315" max="13315" width="26.88671875" style="34" customWidth="1"/>
    <col min="13316" max="13568" width="9.109375" style="34"/>
    <col min="13569" max="13569" width="9.5546875" style="34" customWidth="1"/>
    <col min="13570" max="13570" width="43.33203125" style="34" customWidth="1"/>
    <col min="13571" max="13571" width="26.88671875" style="34" customWidth="1"/>
    <col min="13572" max="13824" width="9.109375" style="34"/>
    <col min="13825" max="13825" width="9.5546875" style="34" customWidth="1"/>
    <col min="13826" max="13826" width="43.33203125" style="34" customWidth="1"/>
    <col min="13827" max="13827" width="26.88671875" style="34" customWidth="1"/>
    <col min="13828" max="14080" width="9.109375" style="34"/>
    <col min="14081" max="14081" width="9.5546875" style="34" customWidth="1"/>
    <col min="14082" max="14082" width="43.33203125" style="34" customWidth="1"/>
    <col min="14083" max="14083" width="26.88671875" style="34" customWidth="1"/>
    <col min="14084" max="14336" width="9.109375" style="34"/>
    <col min="14337" max="14337" width="9.5546875" style="34" customWidth="1"/>
    <col min="14338" max="14338" width="43.33203125" style="34" customWidth="1"/>
    <col min="14339" max="14339" width="26.88671875" style="34" customWidth="1"/>
    <col min="14340" max="14592" width="9.109375" style="34"/>
    <col min="14593" max="14593" width="9.5546875" style="34" customWidth="1"/>
    <col min="14594" max="14594" width="43.33203125" style="34" customWidth="1"/>
    <col min="14595" max="14595" width="26.88671875" style="34" customWidth="1"/>
    <col min="14596" max="14848" width="9.109375" style="34"/>
    <col min="14849" max="14849" width="9.5546875" style="34" customWidth="1"/>
    <col min="14850" max="14850" width="43.33203125" style="34" customWidth="1"/>
    <col min="14851" max="14851" width="26.88671875" style="34" customWidth="1"/>
    <col min="14852" max="15104" width="9.109375" style="34"/>
    <col min="15105" max="15105" width="9.5546875" style="34" customWidth="1"/>
    <col min="15106" max="15106" width="43.33203125" style="34" customWidth="1"/>
    <col min="15107" max="15107" width="26.88671875" style="34" customWidth="1"/>
    <col min="15108" max="15360" width="9.109375" style="34"/>
    <col min="15361" max="15361" width="9.5546875" style="34" customWidth="1"/>
    <col min="15362" max="15362" width="43.33203125" style="34" customWidth="1"/>
    <col min="15363" max="15363" width="26.88671875" style="34" customWidth="1"/>
    <col min="15364" max="15616" width="9.109375" style="34"/>
    <col min="15617" max="15617" width="9.5546875" style="34" customWidth="1"/>
    <col min="15618" max="15618" width="43.33203125" style="34" customWidth="1"/>
    <col min="15619" max="15619" width="26.88671875" style="34" customWidth="1"/>
    <col min="15620" max="15872" width="9.109375" style="34"/>
    <col min="15873" max="15873" width="9.5546875" style="34" customWidth="1"/>
    <col min="15874" max="15874" width="43.33203125" style="34" customWidth="1"/>
    <col min="15875" max="15875" width="26.88671875" style="34" customWidth="1"/>
    <col min="15876" max="16128" width="9.109375" style="34"/>
    <col min="16129" max="16129" width="9.5546875" style="34" customWidth="1"/>
    <col min="16130" max="16130" width="43.33203125" style="34" customWidth="1"/>
    <col min="16131" max="16131" width="26.88671875" style="34" customWidth="1"/>
    <col min="16132" max="16384" width="9.109375" style="34"/>
  </cols>
  <sheetData>
    <row r="1" spans="1:17" ht="21" x14ac:dyDescent="0.4">
      <c r="A1" s="6" t="s">
        <v>123</v>
      </c>
      <c r="C1" s="35"/>
    </row>
    <row r="2" spans="1:17" ht="21" x14ac:dyDescent="0.4">
      <c r="A2" s="6" t="s">
        <v>124</v>
      </c>
    </row>
    <row r="4" spans="1:17" s="128" customFormat="1" ht="39.6" x14ac:dyDescent="0.25">
      <c r="A4" s="283" t="s">
        <v>125</v>
      </c>
      <c r="B4" s="283" t="s">
        <v>126</v>
      </c>
      <c r="C4" s="396" t="s">
        <v>127</v>
      </c>
      <c r="D4" s="396" t="s">
        <v>398</v>
      </c>
      <c r="E4" s="283" t="s">
        <v>213</v>
      </c>
      <c r="F4" s="283"/>
      <c r="H4" s="389" t="s">
        <v>403</v>
      </c>
      <c r="J4" s="389" t="s">
        <v>404</v>
      </c>
    </row>
    <row r="5" spans="1:17" s="36" customFormat="1" x14ac:dyDescent="0.25">
      <c r="A5" s="284">
        <v>39891</v>
      </c>
      <c r="B5" s="285" t="s">
        <v>128</v>
      </c>
      <c r="C5" s="286">
        <v>149</v>
      </c>
      <c r="D5" s="398">
        <v>100</v>
      </c>
      <c r="E5" s="285"/>
      <c r="F5" s="285"/>
      <c r="H5" s="388">
        <v>149</v>
      </c>
      <c r="J5" s="394">
        <f>D5-H5</f>
        <v>-49</v>
      </c>
    </row>
    <row r="6" spans="1:17" s="37" customFormat="1" x14ac:dyDescent="0.25">
      <c r="A6" s="284">
        <v>39968</v>
      </c>
      <c r="B6" s="287" t="s">
        <v>200</v>
      </c>
      <c r="C6" s="288">
        <v>285</v>
      </c>
      <c r="D6" s="398">
        <v>100</v>
      </c>
      <c r="E6" s="287"/>
      <c r="F6" s="287"/>
      <c r="H6" s="388">
        <v>285</v>
      </c>
      <c r="J6" s="394">
        <f t="shared" ref="J6:J17" si="0">D6-H6</f>
        <v>-185</v>
      </c>
    </row>
    <row r="7" spans="1:17" ht="14.4" x14ac:dyDescent="0.3">
      <c r="A7" s="289">
        <v>40263</v>
      </c>
      <c r="B7" s="290" t="s">
        <v>129</v>
      </c>
      <c r="C7" s="291">
        <v>900</v>
      </c>
      <c r="D7" s="398">
        <v>400</v>
      </c>
      <c r="E7" s="290"/>
      <c r="F7" s="290"/>
      <c r="H7" s="388">
        <v>900</v>
      </c>
      <c r="J7" s="394">
        <f t="shared" si="0"/>
        <v>-500</v>
      </c>
    </row>
    <row r="8" spans="1:17" x14ac:dyDescent="0.25">
      <c r="A8" s="289">
        <v>40604</v>
      </c>
      <c r="B8" s="290" t="s">
        <v>130</v>
      </c>
      <c r="C8" s="292">
        <v>1800</v>
      </c>
      <c r="D8" s="399">
        <v>400</v>
      </c>
      <c r="E8" s="293"/>
      <c r="F8" s="293"/>
      <c r="G8" s="41"/>
      <c r="H8" s="388">
        <v>1800</v>
      </c>
      <c r="I8" s="41"/>
      <c r="J8" s="394">
        <f t="shared" si="0"/>
        <v>-1400</v>
      </c>
      <c r="K8" s="41"/>
      <c r="L8" s="41"/>
      <c r="M8" s="41"/>
      <c r="N8" s="41"/>
      <c r="O8" s="41"/>
      <c r="P8" s="41"/>
      <c r="Q8" s="41"/>
    </row>
    <row r="9" spans="1:17" x14ac:dyDescent="0.25">
      <c r="A9" s="289">
        <v>40829</v>
      </c>
      <c r="B9" s="287" t="s">
        <v>359</v>
      </c>
      <c r="C9" s="294">
        <v>750</v>
      </c>
      <c r="D9" s="398">
        <v>0</v>
      </c>
      <c r="E9" s="290"/>
      <c r="F9" s="290"/>
      <c r="H9" s="388">
        <v>750</v>
      </c>
      <c r="J9" s="394">
        <f t="shared" si="0"/>
        <v>-750</v>
      </c>
    </row>
    <row r="10" spans="1:17" x14ac:dyDescent="0.25">
      <c r="A10" s="289">
        <v>40913</v>
      </c>
      <c r="B10" s="287" t="s">
        <v>211</v>
      </c>
      <c r="C10" s="294">
        <v>650</v>
      </c>
      <c r="D10" s="398">
        <v>0</v>
      </c>
      <c r="E10" s="290" t="s">
        <v>212</v>
      </c>
      <c r="F10" s="290"/>
      <c r="H10" s="388">
        <v>650</v>
      </c>
      <c r="J10" s="394">
        <f t="shared" si="0"/>
        <v>-650</v>
      </c>
    </row>
    <row r="11" spans="1:17" s="37" customFormat="1" x14ac:dyDescent="0.25">
      <c r="A11" s="284">
        <v>41214</v>
      </c>
      <c r="B11" s="287" t="s">
        <v>360</v>
      </c>
      <c r="C11" s="294">
        <v>1005.03</v>
      </c>
      <c r="D11" s="398">
        <v>500</v>
      </c>
      <c r="E11" s="380" t="s">
        <v>399</v>
      </c>
      <c r="F11" s="287"/>
      <c r="H11" s="388">
        <v>1005.03</v>
      </c>
      <c r="J11" s="394">
        <f t="shared" si="0"/>
        <v>-505.03</v>
      </c>
    </row>
    <row r="12" spans="1:17" s="37" customFormat="1" x14ac:dyDescent="0.25">
      <c r="A12" s="289">
        <v>42992</v>
      </c>
      <c r="B12" s="287" t="s">
        <v>361</v>
      </c>
      <c r="C12" s="294">
        <v>2350</v>
      </c>
      <c r="D12" s="398">
        <v>0</v>
      </c>
      <c r="E12" s="290" t="s">
        <v>258</v>
      </c>
      <c r="F12" s="287"/>
      <c r="H12" s="388">
        <v>2350</v>
      </c>
      <c r="J12" s="394">
        <f t="shared" si="0"/>
        <v>-2350</v>
      </c>
    </row>
    <row r="13" spans="1:17" s="37" customFormat="1" x14ac:dyDescent="0.25">
      <c r="A13" s="284">
        <v>43040</v>
      </c>
      <c r="B13" s="290" t="s">
        <v>186</v>
      </c>
      <c r="C13" s="294">
        <v>56.13</v>
      </c>
      <c r="D13" s="399">
        <v>10</v>
      </c>
      <c r="E13" s="293" t="s">
        <v>400</v>
      </c>
      <c r="F13" s="293"/>
      <c r="G13" s="41"/>
      <c r="H13" s="388">
        <v>49.13</v>
      </c>
      <c r="I13" s="41"/>
      <c r="J13" s="394">
        <f t="shared" si="0"/>
        <v>-39.130000000000003</v>
      </c>
      <c r="K13" s="41"/>
      <c r="L13" s="34"/>
      <c r="M13" s="34"/>
      <c r="N13" s="34"/>
      <c r="O13" s="34"/>
      <c r="P13" s="34"/>
      <c r="Q13" s="34"/>
    </row>
    <row r="14" spans="1:17" s="37" customFormat="1" x14ac:dyDescent="0.25">
      <c r="A14" s="284">
        <v>43070</v>
      </c>
      <c r="B14" s="293" t="s">
        <v>188</v>
      </c>
      <c r="C14" s="294">
        <v>273.38</v>
      </c>
      <c r="D14" s="399">
        <v>50</v>
      </c>
      <c r="E14" s="293" t="s">
        <v>401</v>
      </c>
      <c r="F14" s="295"/>
      <c r="G14" s="120"/>
      <c r="H14" s="388">
        <v>0</v>
      </c>
      <c r="I14" s="119"/>
      <c r="J14" s="394">
        <f t="shared" si="0"/>
        <v>50</v>
      </c>
      <c r="K14" s="119"/>
    </row>
    <row r="15" spans="1:17" x14ac:dyDescent="0.25">
      <c r="A15" s="284">
        <v>43435</v>
      </c>
      <c r="B15" s="290" t="s">
        <v>189</v>
      </c>
      <c r="C15" s="294">
        <v>188.92</v>
      </c>
      <c r="D15" s="399">
        <v>50</v>
      </c>
      <c r="E15" s="293" t="s">
        <v>401</v>
      </c>
      <c r="F15" s="295"/>
      <c r="G15" s="41"/>
      <c r="H15" s="388">
        <v>162.1</v>
      </c>
      <c r="I15" s="119"/>
      <c r="J15" s="394">
        <f t="shared" si="0"/>
        <v>-112.1</v>
      </c>
      <c r="K15" s="119"/>
      <c r="L15" s="37"/>
      <c r="M15" s="37"/>
      <c r="N15" s="37"/>
      <c r="O15" s="37"/>
      <c r="P15" s="37"/>
      <c r="Q15" s="37"/>
    </row>
    <row r="16" spans="1:17" ht="14.4" x14ac:dyDescent="0.3">
      <c r="A16" s="391">
        <v>44463</v>
      </c>
      <c r="B16" s="250" t="s">
        <v>319</v>
      </c>
      <c r="C16" s="294">
        <v>415.76</v>
      </c>
      <c r="D16" s="399">
        <v>400</v>
      </c>
      <c r="E16" s="293" t="s">
        <v>358</v>
      </c>
      <c r="F16" s="295"/>
      <c r="G16" s="41"/>
      <c r="H16" s="388">
        <v>0</v>
      </c>
      <c r="I16" s="119"/>
      <c r="J16" s="394">
        <f t="shared" si="0"/>
        <v>400</v>
      </c>
      <c r="K16" s="119"/>
      <c r="L16" s="37"/>
      <c r="M16" s="37"/>
      <c r="N16" s="37"/>
      <c r="O16" s="37"/>
      <c r="P16" s="37"/>
      <c r="Q16" s="37"/>
    </row>
    <row r="17" spans="1:17" x14ac:dyDescent="0.25">
      <c r="A17" s="289">
        <v>43770</v>
      </c>
      <c r="B17" s="290" t="s">
        <v>199</v>
      </c>
      <c r="C17" s="294">
        <v>1500</v>
      </c>
      <c r="D17" s="399">
        <v>1500</v>
      </c>
      <c r="E17" s="293" t="s">
        <v>358</v>
      </c>
      <c r="F17" s="295"/>
      <c r="G17" s="41"/>
      <c r="H17" s="388">
        <v>1500</v>
      </c>
      <c r="I17" s="119"/>
      <c r="J17" s="394">
        <f t="shared" si="0"/>
        <v>0</v>
      </c>
      <c r="K17" s="119"/>
      <c r="L17" s="37"/>
      <c r="M17" s="37"/>
      <c r="N17" s="37"/>
      <c r="O17" s="37"/>
      <c r="P17" s="37"/>
      <c r="Q17" s="37"/>
    </row>
    <row r="18" spans="1:17" x14ac:dyDescent="0.25">
      <c r="C18" s="38">
        <f>SUM(C5:C17)</f>
        <v>10323.219999999999</v>
      </c>
      <c r="D18" s="400">
        <f>SUM(D5:D17)</f>
        <v>3510</v>
      </c>
      <c r="E18" s="41"/>
      <c r="F18" s="41"/>
      <c r="G18" s="41"/>
      <c r="H18" s="41"/>
      <c r="I18" s="41"/>
      <c r="J18" s="393"/>
      <c r="K18" s="41"/>
    </row>
    <row r="19" spans="1:17" ht="13.8" thickBot="1" x14ac:dyDescent="0.3">
      <c r="D19" s="400"/>
      <c r="E19" s="41"/>
      <c r="F19" s="41"/>
      <c r="G19" s="41"/>
      <c r="H19" s="390">
        <v>9600.26</v>
      </c>
      <c r="I19" s="41"/>
      <c r="J19" s="395">
        <f>SUM(J5:J18)</f>
        <v>-6090.26</v>
      </c>
      <c r="K19" s="41"/>
    </row>
    <row r="20" spans="1:17" x14ac:dyDescent="0.25">
      <c r="D20" s="400"/>
      <c r="E20" s="41"/>
      <c r="F20" s="41"/>
      <c r="G20" s="41"/>
      <c r="H20" s="41"/>
      <c r="I20" s="41"/>
      <c r="J20" s="393"/>
      <c r="K20" s="41"/>
    </row>
    <row r="21" spans="1:17" x14ac:dyDescent="0.25">
      <c r="D21" s="400"/>
      <c r="E21" s="41"/>
      <c r="F21" s="41"/>
      <c r="G21" s="41"/>
      <c r="H21" s="41"/>
      <c r="I21" s="41"/>
      <c r="J21" s="393"/>
      <c r="K21" s="41"/>
    </row>
    <row r="22" spans="1:17" x14ac:dyDescent="0.25">
      <c r="D22" s="400"/>
      <c r="E22" s="41"/>
      <c r="F22" s="41"/>
      <c r="G22" s="41"/>
      <c r="H22" s="41"/>
      <c r="I22" s="41"/>
      <c r="J22" s="393"/>
      <c r="K22" s="41"/>
    </row>
    <row r="23" spans="1:17" x14ac:dyDescent="0.25">
      <c r="D23" s="400"/>
      <c r="E23" s="41"/>
      <c r="F23" s="41"/>
      <c r="G23" s="41"/>
      <c r="H23" s="41"/>
      <c r="I23" s="41"/>
      <c r="J23" s="393"/>
      <c r="K23" s="41"/>
    </row>
    <row r="24" spans="1:17" x14ac:dyDescent="0.25">
      <c r="E24" s="41"/>
      <c r="F24" s="41"/>
      <c r="G24" s="41"/>
      <c r="H24" s="41"/>
      <c r="I24" s="41"/>
      <c r="J24" s="393"/>
      <c r="K24" s="41"/>
    </row>
    <row r="25" spans="1:17" x14ac:dyDescent="0.25">
      <c r="D25" s="401"/>
      <c r="E25" s="41"/>
      <c r="F25" s="41"/>
      <c r="G25" s="41"/>
      <c r="H25" s="41"/>
      <c r="I25" s="41"/>
      <c r="J25" s="393"/>
      <c r="K25" s="41"/>
    </row>
    <row r="26" spans="1:17" x14ac:dyDescent="0.25">
      <c r="D26" s="401"/>
      <c r="E26" s="41"/>
      <c r="F26" s="41"/>
      <c r="G26" s="41"/>
      <c r="H26" s="41"/>
      <c r="I26" s="41"/>
      <c r="J26" s="393"/>
      <c r="K26" s="41"/>
    </row>
    <row r="27" spans="1:17" x14ac:dyDescent="0.25">
      <c r="D27" s="401"/>
      <c r="E27" s="41"/>
      <c r="F27" s="41"/>
      <c r="G27" s="41"/>
      <c r="H27" s="41"/>
      <c r="I27" s="41"/>
      <c r="J27" s="393"/>
      <c r="K27" s="41"/>
    </row>
    <row r="28" spans="1:17" x14ac:dyDescent="0.25">
      <c r="D28" s="401"/>
      <c r="E28" s="41"/>
      <c r="F28" s="41"/>
      <c r="G28" s="41"/>
      <c r="H28" s="41"/>
      <c r="I28" s="41"/>
      <c r="J28" s="393"/>
      <c r="K28" s="41"/>
    </row>
  </sheetData>
  <sortState xmlns:xlrd2="http://schemas.microsoft.com/office/spreadsheetml/2017/richdata2" ref="A5:Q15">
    <sortCondition ref="A15"/>
  </sortState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1"/>
  <sheetViews>
    <sheetView workbookViewId="0">
      <pane ySplit="1" topLeftCell="A65" activePane="bottomLeft" state="frozen"/>
      <selection activeCell="C1" sqref="C1"/>
      <selection pane="bottomLeft" activeCell="C8" sqref="C8"/>
    </sheetView>
  </sheetViews>
  <sheetFormatPr defaultColWidth="9.109375" defaultRowHeight="13.8" x14ac:dyDescent="0.3"/>
  <cols>
    <col min="1" max="1" width="9.88671875" style="3" bestFit="1" customWidth="1"/>
    <col min="2" max="2" width="9.109375" style="3"/>
    <col min="3" max="3" width="79.44140625" style="3" bestFit="1" customWidth="1"/>
    <col min="4" max="4" width="3.33203125" style="3" customWidth="1"/>
    <col min="5" max="5" width="10" style="3" bestFit="1" customWidth="1"/>
    <col min="6" max="6" width="9.109375" style="3"/>
    <col min="7" max="8" width="8.5546875" style="18" bestFit="1" customWidth="1"/>
    <col min="9" max="10" width="10.109375" style="18" bestFit="1" customWidth="1"/>
    <col min="11" max="11" width="8.6640625" style="18" bestFit="1" customWidth="1"/>
    <col min="12" max="12" width="18" style="18" bestFit="1" customWidth="1"/>
    <col min="13" max="13" width="7.5546875" style="3" bestFit="1" customWidth="1"/>
    <col min="14" max="14" width="10" style="3" bestFit="1" customWidth="1"/>
    <col min="15" max="16384" width="9.109375" style="3"/>
  </cols>
  <sheetData>
    <row r="1" spans="1:13" x14ac:dyDescent="0.3">
      <c r="A1" s="1" t="s">
        <v>63</v>
      </c>
      <c r="B1" s="1"/>
      <c r="D1" s="1"/>
      <c r="E1" s="1"/>
      <c r="G1" s="18" t="s">
        <v>11</v>
      </c>
      <c r="H1" s="18" t="s">
        <v>109</v>
      </c>
      <c r="I1" s="18" t="s">
        <v>111</v>
      </c>
      <c r="J1" s="18" t="s">
        <v>110</v>
      </c>
      <c r="K1" s="18" t="s">
        <v>113</v>
      </c>
      <c r="L1" s="18" t="s">
        <v>74</v>
      </c>
      <c r="M1" s="18" t="s">
        <v>112</v>
      </c>
    </row>
    <row r="2" spans="1:13" ht="15.6" x14ac:dyDescent="0.45">
      <c r="C2" s="1" t="s">
        <v>132</v>
      </c>
      <c r="E2" s="24"/>
    </row>
    <row r="3" spans="1:13" x14ac:dyDescent="0.3">
      <c r="C3" s="3" t="s">
        <v>117</v>
      </c>
      <c r="E3" s="18">
        <v>4.5</v>
      </c>
    </row>
    <row r="4" spans="1:13" x14ac:dyDescent="0.3">
      <c r="C4" s="3" t="s">
        <v>117</v>
      </c>
      <c r="E4" s="18">
        <v>7.65</v>
      </c>
    </row>
    <row r="5" spans="1:13" x14ac:dyDescent="0.3">
      <c r="C5" s="3" t="s">
        <v>117</v>
      </c>
      <c r="E5" s="18">
        <v>4.5</v>
      </c>
    </row>
    <row r="6" spans="1:13" x14ac:dyDescent="0.3">
      <c r="C6" s="3" t="s">
        <v>117</v>
      </c>
      <c r="E6" s="18">
        <v>4.5</v>
      </c>
      <c r="F6" s="16">
        <f>SUM(E3:E6)</f>
        <v>21.15</v>
      </c>
    </row>
    <row r="7" spans="1:13" x14ac:dyDescent="0.3">
      <c r="C7" s="3" t="s">
        <v>119</v>
      </c>
      <c r="E7" s="18">
        <v>4.9000000000000004</v>
      </c>
    </row>
    <row r="8" spans="1:13" x14ac:dyDescent="0.3">
      <c r="C8" s="3" t="s">
        <v>119</v>
      </c>
      <c r="E8" s="18">
        <v>20.16</v>
      </c>
      <c r="F8" s="16">
        <f>SUM(E7:E8)</f>
        <v>25.060000000000002</v>
      </c>
    </row>
    <row r="9" spans="1:13" x14ac:dyDescent="0.3">
      <c r="C9" s="3" t="s">
        <v>120</v>
      </c>
      <c r="E9" s="18">
        <v>64.760000000000005</v>
      </c>
    </row>
    <row r="10" spans="1:13" x14ac:dyDescent="0.3">
      <c r="C10" s="3" t="s">
        <v>121</v>
      </c>
      <c r="E10" s="18">
        <v>35.49</v>
      </c>
    </row>
    <row r="11" spans="1:13" x14ac:dyDescent="0.3">
      <c r="C11" s="3" t="s">
        <v>122</v>
      </c>
      <c r="E11" s="18">
        <v>26</v>
      </c>
    </row>
    <row r="12" spans="1:13" ht="14.4" thickBot="1" x14ac:dyDescent="0.35">
      <c r="C12" s="42" t="s">
        <v>133</v>
      </c>
      <c r="E12" s="33">
        <f>SUM(E3:E11)</f>
        <v>172.46</v>
      </c>
    </row>
    <row r="17" spans="1:14" x14ac:dyDescent="0.3">
      <c r="A17" s="1"/>
      <c r="B17" s="1"/>
      <c r="C17" s="1" t="s">
        <v>64</v>
      </c>
      <c r="D17" s="1"/>
      <c r="E17" s="1"/>
    </row>
    <row r="18" spans="1:14" x14ac:dyDescent="0.3">
      <c r="A18" s="19">
        <v>42831</v>
      </c>
      <c r="B18" s="5"/>
      <c r="C18" s="5" t="s">
        <v>65</v>
      </c>
      <c r="D18" s="5"/>
      <c r="E18" s="18">
        <v>4.5</v>
      </c>
      <c r="G18" s="18">
        <v>4.5</v>
      </c>
    </row>
    <row r="19" spans="1:14" x14ac:dyDescent="0.3">
      <c r="A19" s="19">
        <v>42853</v>
      </c>
      <c r="B19" s="5"/>
      <c r="C19" s="5" t="s">
        <v>66</v>
      </c>
      <c r="D19" s="5"/>
      <c r="E19" s="18">
        <v>4.5</v>
      </c>
      <c r="G19" s="18">
        <v>4.5</v>
      </c>
    </row>
    <row r="20" spans="1:14" x14ac:dyDescent="0.3">
      <c r="A20" s="19">
        <v>42853</v>
      </c>
      <c r="B20" s="5"/>
      <c r="C20" s="5" t="s">
        <v>67</v>
      </c>
      <c r="D20" s="5"/>
      <c r="E20" s="18">
        <v>20.16</v>
      </c>
      <c r="H20" s="18">
        <v>20.16</v>
      </c>
    </row>
    <row r="21" spans="1:14" x14ac:dyDescent="0.3">
      <c r="A21" s="43">
        <v>42860</v>
      </c>
      <c r="B21" s="44"/>
      <c r="C21" s="44" t="s">
        <v>68</v>
      </c>
      <c r="D21" s="44"/>
      <c r="E21" s="52">
        <v>4.5</v>
      </c>
      <c r="G21" s="18">
        <v>4.5</v>
      </c>
    </row>
    <row r="22" spans="1:14" x14ac:dyDescent="0.3">
      <c r="A22" s="47">
        <v>42860</v>
      </c>
      <c r="B22" s="48"/>
      <c r="C22" s="48" t="s">
        <v>69</v>
      </c>
      <c r="D22" s="5"/>
      <c r="E22" s="18">
        <v>27.96</v>
      </c>
      <c r="H22" s="18">
        <v>27.96</v>
      </c>
    </row>
    <row r="23" spans="1:14" x14ac:dyDescent="0.3">
      <c r="A23" s="43">
        <v>42863</v>
      </c>
      <c r="B23" s="44"/>
      <c r="C23" s="44" t="s">
        <v>70</v>
      </c>
      <c r="D23" s="44"/>
      <c r="E23" s="52">
        <v>5.4</v>
      </c>
      <c r="G23" s="18">
        <v>5.4</v>
      </c>
    </row>
    <row r="24" spans="1:14" x14ac:dyDescent="0.3">
      <c r="A24" s="20" t="s">
        <v>71</v>
      </c>
      <c r="B24" s="5"/>
      <c r="C24" s="5" t="s">
        <v>72</v>
      </c>
      <c r="D24" s="5"/>
      <c r="E24" s="18">
        <v>8.5</v>
      </c>
      <c r="I24" s="18">
        <v>8.5</v>
      </c>
    </row>
    <row r="25" spans="1:14" x14ac:dyDescent="0.3">
      <c r="A25" s="21" t="s">
        <v>71</v>
      </c>
      <c r="B25" s="5"/>
      <c r="C25" s="5" t="s">
        <v>73</v>
      </c>
      <c r="D25" s="5"/>
      <c r="E25" s="18">
        <v>35.86</v>
      </c>
      <c r="J25" s="18">
        <v>35.86</v>
      </c>
    </row>
    <row r="26" spans="1:14" ht="15.6" x14ac:dyDescent="0.45">
      <c r="A26" s="22" t="s">
        <v>71</v>
      </c>
      <c r="C26" s="5" t="s">
        <v>74</v>
      </c>
      <c r="E26" s="23">
        <v>28.5</v>
      </c>
      <c r="L26" s="18">
        <v>28.5</v>
      </c>
    </row>
    <row r="27" spans="1:14" ht="15.6" x14ac:dyDescent="0.45">
      <c r="A27" s="1"/>
      <c r="B27" s="1"/>
      <c r="C27" s="42" t="s">
        <v>134</v>
      </c>
      <c r="D27" s="1"/>
      <c r="E27" s="24">
        <f>SUM(E18:E26)</f>
        <v>139.88</v>
      </c>
      <c r="F27" s="24"/>
      <c r="G27" s="24">
        <f t="shared" ref="G27:M27" si="0">SUM(G18:G26)</f>
        <v>18.899999999999999</v>
      </c>
      <c r="H27" s="24">
        <f t="shared" si="0"/>
        <v>48.120000000000005</v>
      </c>
      <c r="I27" s="24">
        <f t="shared" si="0"/>
        <v>8.5</v>
      </c>
      <c r="J27" s="24">
        <f t="shared" si="0"/>
        <v>35.86</v>
      </c>
      <c r="K27" s="24">
        <f t="shared" si="0"/>
        <v>0</v>
      </c>
      <c r="L27" s="24">
        <f t="shared" si="0"/>
        <v>28.5</v>
      </c>
      <c r="M27" s="24">
        <f t="shared" si="0"/>
        <v>0</v>
      </c>
      <c r="N27" s="16">
        <f>SUM(G27:M27)</f>
        <v>139.88</v>
      </c>
    </row>
    <row r="29" spans="1:14" x14ac:dyDescent="0.3">
      <c r="A29" s="3" t="s">
        <v>63</v>
      </c>
    </row>
    <row r="30" spans="1:14" x14ac:dyDescent="0.3">
      <c r="C30" s="53" t="s">
        <v>75</v>
      </c>
    </row>
    <row r="31" spans="1:14" x14ac:dyDescent="0.3">
      <c r="A31" s="2">
        <v>43231</v>
      </c>
      <c r="C31" s="3" t="s">
        <v>65</v>
      </c>
      <c r="E31" s="17">
        <v>4.5</v>
      </c>
      <c r="G31" s="18">
        <v>4.5</v>
      </c>
    </row>
    <row r="32" spans="1:14" x14ac:dyDescent="0.3">
      <c r="A32" s="2">
        <v>43246</v>
      </c>
      <c r="C32" s="3" t="s">
        <v>66</v>
      </c>
      <c r="E32" s="17">
        <v>4.5</v>
      </c>
      <c r="G32" s="18">
        <v>4.5</v>
      </c>
    </row>
    <row r="33" spans="1:14" x14ac:dyDescent="0.3">
      <c r="A33" s="45">
        <v>43225</v>
      </c>
      <c r="B33" s="46"/>
      <c r="C33" s="46" t="s">
        <v>68</v>
      </c>
      <c r="D33" s="46"/>
      <c r="E33" s="51">
        <v>4.5</v>
      </c>
      <c r="G33" s="18">
        <v>4.5</v>
      </c>
    </row>
    <row r="34" spans="1:14" x14ac:dyDescent="0.3">
      <c r="A34" s="49">
        <v>43225</v>
      </c>
      <c r="B34" s="50"/>
      <c r="C34" s="50" t="s">
        <v>69</v>
      </c>
      <c r="E34" s="17">
        <v>27.96</v>
      </c>
      <c r="H34" s="18">
        <v>27.96</v>
      </c>
    </row>
    <row r="35" spans="1:14" x14ac:dyDescent="0.3">
      <c r="A35" s="45">
        <v>43228</v>
      </c>
      <c r="B35" s="46"/>
      <c r="C35" s="46" t="s">
        <v>70</v>
      </c>
      <c r="D35" s="46"/>
      <c r="E35" s="51">
        <v>5.4</v>
      </c>
      <c r="G35" s="18">
        <v>5.4</v>
      </c>
    </row>
    <row r="36" spans="1:14" x14ac:dyDescent="0.3">
      <c r="A36" s="3" t="s">
        <v>76</v>
      </c>
      <c r="C36" s="3" t="s">
        <v>77</v>
      </c>
      <c r="E36" s="17">
        <v>43.97</v>
      </c>
      <c r="I36" s="18">
        <v>43.97</v>
      </c>
    </row>
    <row r="37" spans="1:14" x14ac:dyDescent="0.3">
      <c r="A37" s="3" t="s">
        <v>76</v>
      </c>
      <c r="C37" s="3" t="s">
        <v>73</v>
      </c>
      <c r="E37" s="17">
        <v>35.86</v>
      </c>
      <c r="J37" s="18">
        <v>35.86</v>
      </c>
    </row>
    <row r="38" spans="1:14" x14ac:dyDescent="0.3">
      <c r="A38" s="3" t="s">
        <v>76</v>
      </c>
      <c r="C38" s="3" t="s">
        <v>74</v>
      </c>
      <c r="E38" s="17">
        <v>28.5</v>
      </c>
      <c r="L38" s="18">
        <v>28.5</v>
      </c>
    </row>
    <row r="39" spans="1:14" ht="15.6" x14ac:dyDescent="0.45">
      <c r="C39" s="42" t="s">
        <v>135</v>
      </c>
      <c r="E39" s="24">
        <f>SUM(E31:E38)</f>
        <v>155.19</v>
      </c>
      <c r="F39" s="24"/>
      <c r="G39" s="24">
        <f t="shared" ref="G39:M39" si="1">SUM(G31:G38)</f>
        <v>18.899999999999999</v>
      </c>
      <c r="H39" s="24">
        <f t="shared" si="1"/>
        <v>27.96</v>
      </c>
      <c r="I39" s="24">
        <f t="shared" si="1"/>
        <v>43.97</v>
      </c>
      <c r="J39" s="24">
        <f t="shared" si="1"/>
        <v>35.86</v>
      </c>
      <c r="K39" s="24">
        <f t="shared" si="1"/>
        <v>0</v>
      </c>
      <c r="L39" s="24">
        <f t="shared" si="1"/>
        <v>28.5</v>
      </c>
      <c r="M39" s="24">
        <f t="shared" si="1"/>
        <v>0</v>
      </c>
      <c r="N39" s="16">
        <f>SUM(G39:M39)</f>
        <v>155.19</v>
      </c>
    </row>
    <row r="41" spans="1:14" x14ac:dyDescent="0.3">
      <c r="A41" s="1" t="s">
        <v>63</v>
      </c>
      <c r="B41" s="1"/>
      <c r="C41" s="1" t="s">
        <v>78</v>
      </c>
      <c r="D41" s="1"/>
      <c r="E41" s="1"/>
    </row>
    <row r="42" spans="1:14" x14ac:dyDescent="0.3">
      <c r="A42" s="1"/>
      <c r="B42" s="1"/>
      <c r="C42" s="1"/>
      <c r="D42" s="1"/>
      <c r="E42" s="1"/>
    </row>
    <row r="43" spans="1:14" x14ac:dyDescent="0.3">
      <c r="A43" s="19">
        <v>42901</v>
      </c>
      <c r="B43" s="5"/>
      <c r="C43" s="5" t="s">
        <v>65</v>
      </c>
      <c r="D43" s="5"/>
      <c r="E43" s="18">
        <v>4.5</v>
      </c>
      <c r="G43" s="18">
        <v>4.5</v>
      </c>
    </row>
    <row r="44" spans="1:14" x14ac:dyDescent="0.3">
      <c r="A44" s="19">
        <v>42910</v>
      </c>
      <c r="B44" s="5"/>
      <c r="C44" s="5" t="s">
        <v>79</v>
      </c>
      <c r="D44" s="5"/>
      <c r="E44" s="18">
        <v>34.93</v>
      </c>
      <c r="M44" s="3">
        <v>34.93</v>
      </c>
    </row>
    <row r="45" spans="1:14" x14ac:dyDescent="0.3">
      <c r="A45" s="19">
        <v>42913</v>
      </c>
      <c r="B45" s="5"/>
      <c r="C45" s="5" t="s">
        <v>66</v>
      </c>
      <c r="D45" s="5"/>
      <c r="E45" s="18">
        <v>4.5</v>
      </c>
      <c r="G45" s="18">
        <v>4.5</v>
      </c>
    </row>
    <row r="46" spans="1:14" x14ac:dyDescent="0.3">
      <c r="A46" s="19">
        <v>42921</v>
      </c>
      <c r="B46" s="5"/>
      <c r="C46" s="5" t="s">
        <v>68</v>
      </c>
      <c r="D46" s="5"/>
      <c r="E46" s="18">
        <v>4.5</v>
      </c>
      <c r="G46" s="18">
        <v>4.5</v>
      </c>
    </row>
    <row r="47" spans="1:14" x14ac:dyDescent="0.3">
      <c r="A47" s="19">
        <v>42921</v>
      </c>
      <c r="B47" s="5"/>
      <c r="C47" s="5" t="s">
        <v>80</v>
      </c>
      <c r="D47" s="5"/>
      <c r="E47" s="18">
        <v>25.06</v>
      </c>
      <c r="H47" s="18">
        <v>25.06</v>
      </c>
    </row>
    <row r="48" spans="1:14" x14ac:dyDescent="0.3">
      <c r="A48" s="20" t="s">
        <v>81</v>
      </c>
      <c r="B48" s="5"/>
      <c r="C48" s="5" t="s">
        <v>77</v>
      </c>
      <c r="D48" s="5"/>
      <c r="E48" s="18">
        <v>89.48</v>
      </c>
      <c r="I48" s="18">
        <v>89.48</v>
      </c>
    </row>
    <row r="49" spans="1:14" x14ac:dyDescent="0.3">
      <c r="A49" s="21" t="s">
        <v>81</v>
      </c>
      <c r="B49" s="5"/>
      <c r="C49" s="5" t="s">
        <v>73</v>
      </c>
      <c r="D49" s="5"/>
      <c r="E49" s="18">
        <v>35.86</v>
      </c>
      <c r="J49" s="18">
        <v>35.86</v>
      </c>
    </row>
    <row r="50" spans="1:14" ht="15.6" x14ac:dyDescent="0.45">
      <c r="A50" s="22" t="s">
        <v>81</v>
      </c>
      <c r="C50" s="5" t="s">
        <v>74</v>
      </c>
      <c r="E50" s="23">
        <v>28.5</v>
      </c>
      <c r="L50" s="18">
        <v>28.5</v>
      </c>
    </row>
    <row r="51" spans="1:14" ht="15.6" x14ac:dyDescent="0.45">
      <c r="A51" s="1"/>
      <c r="B51" s="1"/>
      <c r="C51" s="1"/>
      <c r="D51" s="1"/>
      <c r="E51" s="24">
        <f>SUM(E43:E50)</f>
        <v>227.32999999999998</v>
      </c>
      <c r="F51" s="24"/>
      <c r="G51" s="24">
        <f t="shared" ref="G51:M51" si="2">SUM(G43:G50)</f>
        <v>13.5</v>
      </c>
      <c r="H51" s="24">
        <f t="shared" si="2"/>
        <v>25.06</v>
      </c>
      <c r="I51" s="24">
        <f t="shared" si="2"/>
        <v>89.48</v>
      </c>
      <c r="J51" s="24">
        <f t="shared" si="2"/>
        <v>35.86</v>
      </c>
      <c r="K51" s="24">
        <f t="shared" si="2"/>
        <v>0</v>
      </c>
      <c r="L51" s="24">
        <f t="shared" si="2"/>
        <v>28.5</v>
      </c>
      <c r="M51" s="24">
        <f t="shared" si="2"/>
        <v>34.93</v>
      </c>
      <c r="N51" s="16">
        <f>SUM(G51:M51)</f>
        <v>227.33000000000004</v>
      </c>
    </row>
    <row r="53" spans="1:14" x14ac:dyDescent="0.3">
      <c r="A53" s="53" t="s">
        <v>63</v>
      </c>
      <c r="B53" s="53"/>
      <c r="C53" s="53" t="s">
        <v>82</v>
      </c>
    </row>
    <row r="55" spans="1:14" x14ac:dyDescent="0.3">
      <c r="A55" s="2">
        <v>43294</v>
      </c>
      <c r="C55" s="3" t="s">
        <v>65</v>
      </c>
      <c r="E55" s="17">
        <v>4.5</v>
      </c>
      <c r="G55" s="18">
        <v>4.5</v>
      </c>
    </row>
    <row r="56" spans="1:14" x14ac:dyDescent="0.3">
      <c r="A56" s="2">
        <v>43307</v>
      </c>
      <c r="C56" s="3" t="s">
        <v>66</v>
      </c>
      <c r="E56" s="17">
        <v>4.5</v>
      </c>
      <c r="G56" s="18">
        <v>4.5</v>
      </c>
    </row>
    <row r="57" spans="1:14" x14ac:dyDescent="0.3">
      <c r="A57" s="2">
        <v>43348</v>
      </c>
      <c r="C57" s="3" t="s">
        <v>68</v>
      </c>
      <c r="E57" s="17">
        <v>4.5</v>
      </c>
      <c r="G57" s="18">
        <v>4.5</v>
      </c>
    </row>
    <row r="58" spans="1:14" x14ac:dyDescent="0.3">
      <c r="A58" s="2">
        <v>43348</v>
      </c>
      <c r="C58" s="3" t="s">
        <v>83</v>
      </c>
      <c r="E58" s="17">
        <v>25.06</v>
      </c>
      <c r="H58" s="18">
        <v>25.06</v>
      </c>
    </row>
    <row r="59" spans="1:14" x14ac:dyDescent="0.3">
      <c r="A59" s="3" t="s">
        <v>84</v>
      </c>
      <c r="C59" s="3" t="s">
        <v>85</v>
      </c>
      <c r="E59" s="17">
        <v>16.399999999999999</v>
      </c>
      <c r="I59" s="18">
        <v>16.399999999999999</v>
      </c>
    </row>
    <row r="60" spans="1:14" x14ac:dyDescent="0.3">
      <c r="A60" s="3" t="s">
        <v>86</v>
      </c>
      <c r="C60" s="3" t="s">
        <v>73</v>
      </c>
      <c r="E60" s="17">
        <v>73.760000000000005</v>
      </c>
      <c r="J60" s="18">
        <v>73.760000000000005</v>
      </c>
      <c r="L60" s="3"/>
    </row>
    <row r="61" spans="1:14" ht="15.6" x14ac:dyDescent="0.45">
      <c r="A61" s="3" t="s">
        <v>86</v>
      </c>
      <c r="C61" s="3" t="s">
        <v>74</v>
      </c>
      <c r="E61" s="23">
        <v>57</v>
      </c>
      <c r="L61" s="18">
        <v>57</v>
      </c>
    </row>
    <row r="62" spans="1:14" ht="15.6" x14ac:dyDescent="0.45">
      <c r="E62" s="24">
        <f>SUM(E55:E61)</f>
        <v>185.72</v>
      </c>
      <c r="G62" s="24">
        <f t="shared" ref="G62:M62" si="3">SUM(G54:G61)</f>
        <v>13.5</v>
      </c>
      <c r="H62" s="24">
        <f t="shared" si="3"/>
        <v>25.06</v>
      </c>
      <c r="I62" s="24">
        <f t="shared" si="3"/>
        <v>16.399999999999999</v>
      </c>
      <c r="J62" s="24">
        <f t="shared" si="3"/>
        <v>73.760000000000005</v>
      </c>
      <c r="K62" s="24">
        <f t="shared" si="3"/>
        <v>0</v>
      </c>
      <c r="L62" s="24">
        <f t="shared" si="3"/>
        <v>57</v>
      </c>
      <c r="M62" s="24">
        <f t="shared" si="3"/>
        <v>0</v>
      </c>
      <c r="N62" s="16">
        <f>SUM(G62:M62)</f>
        <v>185.72</v>
      </c>
    </row>
    <row r="64" spans="1:14" x14ac:dyDescent="0.3">
      <c r="A64" s="53" t="s">
        <v>63</v>
      </c>
      <c r="B64" s="53"/>
      <c r="C64" s="53" t="s">
        <v>87</v>
      </c>
    </row>
    <row r="66" spans="1:14" x14ac:dyDescent="0.3">
      <c r="A66" s="2">
        <v>43357</v>
      </c>
      <c r="C66" s="3" t="s">
        <v>65</v>
      </c>
      <c r="E66" s="17">
        <v>4.5</v>
      </c>
      <c r="G66" s="17">
        <v>4.5</v>
      </c>
    </row>
    <row r="67" spans="1:14" x14ac:dyDescent="0.3">
      <c r="A67" s="2">
        <v>43368</v>
      </c>
      <c r="C67" s="3" t="s">
        <v>66</v>
      </c>
      <c r="E67" s="17">
        <v>4.5</v>
      </c>
      <c r="G67" s="17">
        <v>4.5</v>
      </c>
    </row>
    <row r="68" spans="1:14" x14ac:dyDescent="0.3">
      <c r="A68" s="2">
        <v>43370</v>
      </c>
      <c r="C68" s="3" t="s">
        <v>68</v>
      </c>
      <c r="E68" s="17">
        <v>4.5</v>
      </c>
      <c r="G68" s="17">
        <v>4.5</v>
      </c>
    </row>
    <row r="69" spans="1:14" x14ac:dyDescent="0.3">
      <c r="A69" s="2">
        <v>43370</v>
      </c>
      <c r="C69" s="3" t="s">
        <v>88</v>
      </c>
      <c r="E69" s="17">
        <v>4.9000000000000004</v>
      </c>
      <c r="H69" s="18">
        <v>4.9000000000000004</v>
      </c>
    </row>
    <row r="70" spans="1:14" x14ac:dyDescent="0.3">
      <c r="A70" s="3" t="s">
        <v>89</v>
      </c>
      <c r="C70" s="3" t="s">
        <v>85</v>
      </c>
      <c r="E70" s="17">
        <v>14.05</v>
      </c>
      <c r="I70" s="18">
        <v>14.05</v>
      </c>
    </row>
    <row r="71" spans="1:14" x14ac:dyDescent="0.3">
      <c r="A71" s="3" t="s">
        <v>89</v>
      </c>
      <c r="C71" s="3" t="s">
        <v>73</v>
      </c>
      <c r="E71" s="17">
        <v>35.86</v>
      </c>
      <c r="J71" s="18">
        <v>35.86</v>
      </c>
    </row>
    <row r="72" spans="1:14" x14ac:dyDescent="0.3">
      <c r="A72" s="3" t="s">
        <v>89</v>
      </c>
      <c r="C72" s="3" t="s">
        <v>74</v>
      </c>
      <c r="E72" s="17">
        <v>28.5</v>
      </c>
      <c r="L72" s="18">
        <v>28.5</v>
      </c>
    </row>
    <row r="73" spans="1:14" ht="15.6" x14ac:dyDescent="0.45">
      <c r="E73" s="24">
        <f>SUM(E66:E72)</f>
        <v>96.81</v>
      </c>
      <c r="G73" s="24">
        <f t="shared" ref="G73:M73" si="4">SUM(G65:G72)</f>
        <v>13.5</v>
      </c>
      <c r="H73" s="24">
        <f t="shared" si="4"/>
        <v>4.9000000000000004</v>
      </c>
      <c r="I73" s="24">
        <f t="shared" si="4"/>
        <v>14.05</v>
      </c>
      <c r="J73" s="24">
        <f t="shared" si="4"/>
        <v>35.86</v>
      </c>
      <c r="K73" s="24">
        <f t="shared" si="4"/>
        <v>0</v>
      </c>
      <c r="L73" s="24">
        <f t="shared" si="4"/>
        <v>28.5</v>
      </c>
      <c r="M73" s="24">
        <f t="shared" si="4"/>
        <v>0</v>
      </c>
      <c r="N73" s="16">
        <f>SUM(G73:M73)</f>
        <v>96.81</v>
      </c>
    </row>
    <row r="75" spans="1:14" x14ac:dyDescent="0.3">
      <c r="A75" s="1" t="s">
        <v>63</v>
      </c>
      <c r="B75" s="1"/>
      <c r="C75" s="1" t="s">
        <v>90</v>
      </c>
      <c r="D75" s="1"/>
      <c r="E75" s="1"/>
    </row>
    <row r="76" spans="1:14" x14ac:dyDescent="0.3">
      <c r="A76" s="1"/>
      <c r="B76" s="1"/>
      <c r="C76" s="1"/>
      <c r="D76" s="1"/>
      <c r="E76" s="1"/>
    </row>
    <row r="77" spans="1:14" x14ac:dyDescent="0.3">
      <c r="A77" s="19">
        <v>43013</v>
      </c>
      <c r="B77" s="5"/>
      <c r="C77" s="5" t="s">
        <v>65</v>
      </c>
      <c r="D77" s="5"/>
      <c r="E77" s="18">
        <v>4.5</v>
      </c>
      <c r="G77" s="18">
        <v>4.5</v>
      </c>
    </row>
    <row r="78" spans="1:14" x14ac:dyDescent="0.3">
      <c r="A78" s="19">
        <v>43005</v>
      </c>
      <c r="B78" s="5"/>
      <c r="C78" s="5" t="s">
        <v>68</v>
      </c>
      <c r="D78" s="5"/>
      <c r="E78" s="18">
        <v>4.5</v>
      </c>
      <c r="G78" s="18">
        <v>4.5</v>
      </c>
    </row>
    <row r="79" spans="1:14" x14ac:dyDescent="0.3">
      <c r="A79" s="19">
        <v>43005</v>
      </c>
      <c r="B79" s="5"/>
      <c r="C79" s="5" t="s">
        <v>91</v>
      </c>
      <c r="D79" s="5"/>
      <c r="E79" s="18">
        <v>25.06</v>
      </c>
      <c r="H79" s="18">
        <v>25.06</v>
      </c>
    </row>
    <row r="80" spans="1:14" x14ac:dyDescent="0.3">
      <c r="A80" s="20" t="s">
        <v>92</v>
      </c>
      <c r="B80" s="5"/>
      <c r="C80" s="5" t="s">
        <v>93</v>
      </c>
      <c r="D80" s="5"/>
      <c r="E80" s="18">
        <v>9.8000000000000007</v>
      </c>
      <c r="I80" s="18">
        <v>9.8000000000000007</v>
      </c>
    </row>
    <row r="81" spans="1:14" x14ac:dyDescent="0.3">
      <c r="A81" s="21" t="s">
        <v>92</v>
      </c>
      <c r="B81" s="5"/>
      <c r="C81" s="5" t="s">
        <v>73</v>
      </c>
      <c r="D81" s="5"/>
      <c r="E81" s="18">
        <v>60.47</v>
      </c>
      <c r="J81" s="18">
        <v>60.47</v>
      </c>
    </row>
    <row r="82" spans="1:14" ht="15.6" x14ac:dyDescent="0.45">
      <c r="A82" s="22" t="s">
        <v>92</v>
      </c>
      <c r="C82" s="5" t="s">
        <v>74</v>
      </c>
      <c r="E82" s="23">
        <v>28.5</v>
      </c>
      <c r="L82" s="18">
        <v>28.5</v>
      </c>
    </row>
    <row r="83" spans="1:14" ht="15.6" x14ac:dyDescent="0.45">
      <c r="A83" s="1"/>
      <c r="B83" s="1"/>
      <c r="C83" s="1"/>
      <c r="D83" s="1"/>
      <c r="E83" s="24">
        <f>SUM(E77:E82)</f>
        <v>132.82999999999998</v>
      </c>
      <c r="G83" s="24">
        <f t="shared" ref="G83:M83" si="5">SUM(G75:G82)</f>
        <v>9</v>
      </c>
      <c r="H83" s="24">
        <f t="shared" si="5"/>
        <v>25.06</v>
      </c>
      <c r="I83" s="24">
        <f t="shared" si="5"/>
        <v>9.8000000000000007</v>
      </c>
      <c r="J83" s="24">
        <f t="shared" si="5"/>
        <v>60.47</v>
      </c>
      <c r="K83" s="24">
        <f t="shared" si="5"/>
        <v>0</v>
      </c>
      <c r="L83" s="24">
        <f t="shared" si="5"/>
        <v>28.5</v>
      </c>
      <c r="M83" s="24">
        <f t="shared" si="5"/>
        <v>0</v>
      </c>
      <c r="N83" s="16">
        <f>SUM(G83:M83)</f>
        <v>132.82999999999998</v>
      </c>
    </row>
    <row r="85" spans="1:14" x14ac:dyDescent="0.3">
      <c r="A85" s="1" t="s">
        <v>63</v>
      </c>
      <c r="B85" s="1"/>
      <c r="C85" s="1" t="s">
        <v>94</v>
      </c>
      <c r="D85" s="1"/>
      <c r="E85" s="1"/>
    </row>
    <row r="86" spans="1:14" x14ac:dyDescent="0.3">
      <c r="A86" s="1"/>
      <c r="B86" s="1"/>
      <c r="C86" s="1"/>
      <c r="D86" s="1"/>
      <c r="E86" s="1"/>
    </row>
    <row r="87" spans="1:14" x14ac:dyDescent="0.3">
      <c r="A87" s="19">
        <v>43406</v>
      </c>
      <c r="B87" s="5"/>
      <c r="C87" s="5" t="s">
        <v>65</v>
      </c>
      <c r="D87" s="5"/>
      <c r="E87" s="18">
        <v>4.5</v>
      </c>
      <c r="G87" s="18">
        <v>4.5</v>
      </c>
    </row>
    <row r="88" spans="1:14" x14ac:dyDescent="0.3">
      <c r="A88" s="19">
        <v>43416</v>
      </c>
      <c r="B88" s="5"/>
      <c r="C88" s="5" t="s">
        <v>95</v>
      </c>
      <c r="D88" s="5"/>
      <c r="E88" s="18">
        <v>4.5</v>
      </c>
      <c r="G88" s="18">
        <v>4.5</v>
      </c>
    </row>
    <row r="89" spans="1:14" x14ac:dyDescent="0.3">
      <c r="A89" s="19">
        <v>43417</v>
      </c>
      <c r="B89" s="5"/>
      <c r="C89" s="5" t="s">
        <v>96</v>
      </c>
      <c r="D89" s="5"/>
      <c r="E89" s="18">
        <v>4.5</v>
      </c>
      <c r="G89" s="18">
        <v>4.5</v>
      </c>
    </row>
    <row r="90" spans="1:14" x14ac:dyDescent="0.3">
      <c r="A90" s="19">
        <v>43440</v>
      </c>
      <c r="B90" s="5"/>
      <c r="C90" s="5" t="s">
        <v>97</v>
      </c>
      <c r="D90" s="5"/>
      <c r="E90" s="18">
        <v>4.5</v>
      </c>
      <c r="G90" s="18">
        <v>4.5</v>
      </c>
    </row>
    <row r="91" spans="1:14" x14ac:dyDescent="0.3">
      <c r="A91" s="19">
        <v>43104</v>
      </c>
      <c r="B91" s="5"/>
      <c r="C91" s="5" t="s">
        <v>68</v>
      </c>
      <c r="D91" s="5"/>
      <c r="E91" s="18">
        <v>4.5</v>
      </c>
      <c r="G91" s="18">
        <v>4.5</v>
      </c>
    </row>
    <row r="92" spans="1:14" x14ac:dyDescent="0.3">
      <c r="A92" s="19">
        <v>43442</v>
      </c>
      <c r="B92" s="5"/>
      <c r="C92" s="5" t="s">
        <v>98</v>
      </c>
      <c r="D92" s="5"/>
      <c r="E92" s="18">
        <v>20.16</v>
      </c>
      <c r="H92" s="18">
        <v>20.16</v>
      </c>
    </row>
    <row r="93" spans="1:14" x14ac:dyDescent="0.3">
      <c r="A93" s="20">
        <v>43448</v>
      </c>
      <c r="B93" s="5"/>
      <c r="C93" s="5" t="s">
        <v>99</v>
      </c>
      <c r="D93" s="5"/>
      <c r="E93" s="18">
        <v>79.989999999999995</v>
      </c>
      <c r="K93" s="18">
        <v>79.989999999999995</v>
      </c>
    </row>
    <row r="94" spans="1:14" x14ac:dyDescent="0.3">
      <c r="A94" s="21" t="s">
        <v>100</v>
      </c>
      <c r="B94" s="5"/>
      <c r="C94" s="5" t="s">
        <v>73</v>
      </c>
      <c r="D94" s="5"/>
      <c r="E94" s="18">
        <v>74.81</v>
      </c>
      <c r="J94" s="18">
        <v>74.81</v>
      </c>
    </row>
    <row r="95" spans="1:14" ht="15.6" x14ac:dyDescent="0.45">
      <c r="A95" s="22" t="s">
        <v>100</v>
      </c>
      <c r="C95" s="5" t="s">
        <v>74</v>
      </c>
      <c r="E95" s="23">
        <v>57</v>
      </c>
      <c r="L95" s="18">
        <v>57</v>
      </c>
    </row>
    <row r="96" spans="1:14" ht="15.6" x14ac:dyDescent="0.45">
      <c r="A96" s="1"/>
      <c r="B96" s="1"/>
      <c r="C96" s="1"/>
      <c r="D96" s="1"/>
      <c r="E96" s="24">
        <f>SUM(E87:E95)</f>
        <v>254.45999999999998</v>
      </c>
      <c r="G96" s="24">
        <f>SUM(G87:G95)</f>
        <v>22.5</v>
      </c>
      <c r="H96" s="24">
        <f t="shared" ref="H96:M96" si="6">SUM(H88:H95)</f>
        <v>20.16</v>
      </c>
      <c r="I96" s="24">
        <f t="shared" si="6"/>
        <v>0</v>
      </c>
      <c r="J96" s="24">
        <f t="shared" si="6"/>
        <v>74.81</v>
      </c>
      <c r="K96" s="24">
        <f t="shared" si="6"/>
        <v>79.989999999999995</v>
      </c>
      <c r="L96" s="24">
        <f t="shared" si="6"/>
        <v>57</v>
      </c>
      <c r="M96" s="24">
        <f t="shared" si="6"/>
        <v>0</v>
      </c>
      <c r="N96" s="16">
        <f>SUM(G96:M96)</f>
        <v>254.45999999999998</v>
      </c>
    </row>
    <row r="98" spans="1:14" x14ac:dyDescent="0.3">
      <c r="A98" s="1" t="s">
        <v>63</v>
      </c>
      <c r="B98" s="1"/>
      <c r="C98" s="1" t="s">
        <v>101</v>
      </c>
      <c r="D98" s="1"/>
      <c r="E98" s="1"/>
    </row>
    <row r="99" spans="1:14" x14ac:dyDescent="0.3">
      <c r="A99" s="1"/>
      <c r="B99" s="1"/>
      <c r="C99" s="1"/>
      <c r="D99" s="1"/>
      <c r="E99" s="1"/>
    </row>
    <row r="100" spans="1:14" x14ac:dyDescent="0.3">
      <c r="A100" s="19">
        <v>43111</v>
      </c>
      <c r="B100" s="5"/>
      <c r="C100" s="5" t="s">
        <v>65</v>
      </c>
      <c r="D100" s="5"/>
      <c r="E100" s="18">
        <v>4.5</v>
      </c>
      <c r="G100" s="18">
        <v>4.5</v>
      </c>
    </row>
    <row r="101" spans="1:14" x14ac:dyDescent="0.3">
      <c r="A101" s="19">
        <v>43115</v>
      </c>
      <c r="B101" s="5"/>
      <c r="C101" s="5" t="s">
        <v>102</v>
      </c>
      <c r="D101" s="5"/>
      <c r="E101" s="18">
        <v>87.68</v>
      </c>
      <c r="I101" s="18">
        <v>87.68</v>
      </c>
    </row>
    <row r="102" spans="1:14" x14ac:dyDescent="0.3">
      <c r="A102" s="19">
        <v>43125</v>
      </c>
      <c r="B102" s="5"/>
      <c r="C102" s="5" t="s">
        <v>68</v>
      </c>
      <c r="D102" s="5"/>
      <c r="E102" s="18">
        <v>4.5</v>
      </c>
      <c r="G102" s="18">
        <v>4.5</v>
      </c>
    </row>
    <row r="103" spans="1:14" x14ac:dyDescent="0.3">
      <c r="A103" s="19">
        <v>43125</v>
      </c>
      <c r="B103" s="5"/>
      <c r="C103" s="5" t="s">
        <v>103</v>
      </c>
      <c r="D103" s="5"/>
      <c r="E103" s="18">
        <v>23.41</v>
      </c>
      <c r="H103" s="18">
        <v>23.41</v>
      </c>
    </row>
    <row r="104" spans="1:14" x14ac:dyDescent="0.3">
      <c r="A104" s="21" t="s">
        <v>104</v>
      </c>
      <c r="B104" s="5"/>
      <c r="C104" s="5" t="s">
        <v>73</v>
      </c>
      <c r="D104" s="5"/>
      <c r="E104" s="18">
        <v>35.86</v>
      </c>
      <c r="J104" s="18">
        <v>35.86</v>
      </c>
    </row>
    <row r="105" spans="1:14" ht="15.6" x14ac:dyDescent="0.45">
      <c r="A105" s="22" t="s">
        <v>104</v>
      </c>
      <c r="C105" s="5" t="s">
        <v>74</v>
      </c>
      <c r="E105" s="23">
        <v>28.5</v>
      </c>
      <c r="L105" s="18">
        <v>28.5</v>
      </c>
    </row>
    <row r="106" spans="1:14" ht="15.6" x14ac:dyDescent="0.45">
      <c r="A106" s="1"/>
      <c r="B106" s="1"/>
      <c r="C106" s="1"/>
      <c r="D106" s="1"/>
      <c r="E106" s="24">
        <f>SUM(E100:E105)</f>
        <v>184.45</v>
      </c>
      <c r="G106" s="24">
        <f t="shared" ref="G106:M106" si="7">SUM(G98:G105)</f>
        <v>9</v>
      </c>
      <c r="H106" s="24">
        <f t="shared" si="7"/>
        <v>23.41</v>
      </c>
      <c r="I106" s="24">
        <f t="shared" si="7"/>
        <v>87.68</v>
      </c>
      <c r="J106" s="24">
        <f t="shared" si="7"/>
        <v>35.86</v>
      </c>
      <c r="K106" s="24">
        <f t="shared" si="7"/>
        <v>0</v>
      </c>
      <c r="L106" s="24">
        <f t="shared" si="7"/>
        <v>28.5</v>
      </c>
      <c r="M106" s="24">
        <f t="shared" si="7"/>
        <v>0</v>
      </c>
      <c r="N106" s="16">
        <f>SUM(G106:M106)</f>
        <v>184.45</v>
      </c>
    </row>
    <row r="108" spans="1:14" x14ac:dyDescent="0.3">
      <c r="A108" s="1" t="s">
        <v>63</v>
      </c>
      <c r="B108" s="1"/>
      <c r="C108" s="1" t="s">
        <v>105</v>
      </c>
      <c r="D108" s="1"/>
      <c r="E108" s="1"/>
    </row>
    <row r="109" spans="1:14" x14ac:dyDescent="0.3">
      <c r="A109" s="1"/>
      <c r="B109" s="1"/>
      <c r="C109" s="1"/>
      <c r="D109" s="1"/>
      <c r="E109" s="1"/>
    </row>
    <row r="110" spans="1:14" x14ac:dyDescent="0.3">
      <c r="A110" s="19">
        <v>43132</v>
      </c>
      <c r="B110" s="5"/>
      <c r="C110" s="5" t="s">
        <v>65</v>
      </c>
      <c r="D110" s="5"/>
      <c r="E110" s="18">
        <v>4.5</v>
      </c>
      <c r="G110" s="18">
        <v>4.5</v>
      </c>
    </row>
    <row r="111" spans="1:14" x14ac:dyDescent="0.3">
      <c r="A111" s="19">
        <v>43137</v>
      </c>
      <c r="B111" s="5"/>
      <c r="C111" s="5" t="s">
        <v>106</v>
      </c>
      <c r="D111" s="5"/>
      <c r="E111" s="18">
        <v>6</v>
      </c>
      <c r="I111" s="18">
        <v>6</v>
      </c>
    </row>
    <row r="112" spans="1:14" x14ac:dyDescent="0.3">
      <c r="A112" s="19">
        <v>43154</v>
      </c>
      <c r="B112" s="5"/>
      <c r="C112" s="5" t="s">
        <v>68</v>
      </c>
      <c r="D112" s="5"/>
      <c r="E112" s="18">
        <v>4.5</v>
      </c>
      <c r="G112" s="18">
        <v>4.5</v>
      </c>
    </row>
    <row r="113" spans="1:14" x14ac:dyDescent="0.3">
      <c r="A113" s="19">
        <v>43154</v>
      </c>
      <c r="B113" s="5"/>
      <c r="C113" s="5" t="s">
        <v>107</v>
      </c>
      <c r="D113" s="5"/>
      <c r="E113" s="18">
        <v>23.41</v>
      </c>
      <c r="H113" s="18">
        <v>23.41</v>
      </c>
    </row>
    <row r="114" spans="1:14" x14ac:dyDescent="0.3">
      <c r="A114" s="21" t="s">
        <v>108</v>
      </c>
      <c r="B114" s="5"/>
      <c r="C114" s="5" t="s">
        <v>73</v>
      </c>
      <c r="D114" s="5"/>
      <c r="E114" s="18">
        <v>39.42</v>
      </c>
      <c r="J114" s="18">
        <v>39.42</v>
      </c>
    </row>
    <row r="115" spans="1:14" ht="15.6" x14ac:dyDescent="0.45">
      <c r="A115" s="22" t="s">
        <v>108</v>
      </c>
      <c r="C115" s="5" t="s">
        <v>74</v>
      </c>
      <c r="E115" s="23">
        <v>28.5</v>
      </c>
      <c r="L115" s="18">
        <v>28.5</v>
      </c>
    </row>
    <row r="116" spans="1:14" ht="15.6" x14ac:dyDescent="0.45">
      <c r="A116" s="1"/>
      <c r="B116" s="1"/>
      <c r="C116" s="1"/>
      <c r="D116" s="1"/>
      <c r="E116" s="24">
        <f>SUM(E110:E115)</f>
        <v>106.33</v>
      </c>
      <c r="G116" s="24">
        <f t="shared" ref="G116:M116" si="8">SUM(G108:G115)</f>
        <v>9</v>
      </c>
      <c r="H116" s="24">
        <f t="shared" si="8"/>
        <v>23.41</v>
      </c>
      <c r="I116" s="24">
        <f t="shared" si="8"/>
        <v>6</v>
      </c>
      <c r="J116" s="24">
        <f t="shared" si="8"/>
        <v>39.42</v>
      </c>
      <c r="K116" s="24">
        <f t="shared" si="8"/>
        <v>0</v>
      </c>
      <c r="L116" s="24">
        <f t="shared" si="8"/>
        <v>28.5</v>
      </c>
      <c r="M116" s="24">
        <f t="shared" si="8"/>
        <v>0</v>
      </c>
      <c r="N116" s="16">
        <f>SUM(G116:M116)</f>
        <v>106.33</v>
      </c>
    </row>
    <row r="129" spans="5:14" x14ac:dyDescent="0.3">
      <c r="E129" s="16"/>
    </row>
    <row r="131" spans="5:14" x14ac:dyDescent="0.3">
      <c r="E131" s="25">
        <f>E116+E106+E96+E83+E73+E62+E51+E39+E27</f>
        <v>1483</v>
      </c>
      <c r="F131" s="25">
        <f t="shared" ref="F131:N131" si="9">F116+F106+F96+F83+F73+F62+F51+F39+F27</f>
        <v>0</v>
      </c>
      <c r="G131" s="25">
        <f t="shared" si="9"/>
        <v>127.80000000000001</v>
      </c>
      <c r="H131" s="25">
        <f t="shared" si="9"/>
        <v>223.14000000000001</v>
      </c>
      <c r="I131" s="25">
        <f t="shared" si="9"/>
        <v>275.88</v>
      </c>
      <c r="J131" s="25">
        <f t="shared" si="9"/>
        <v>427.76000000000005</v>
      </c>
      <c r="K131" s="25">
        <f t="shared" si="9"/>
        <v>79.989999999999995</v>
      </c>
      <c r="L131" s="25">
        <f t="shared" si="9"/>
        <v>313.5</v>
      </c>
      <c r="M131" s="25">
        <f t="shared" si="9"/>
        <v>34.93</v>
      </c>
      <c r="N131" s="25">
        <f t="shared" si="9"/>
        <v>1483</v>
      </c>
    </row>
  </sheetData>
  <sortState xmlns:xlrd2="http://schemas.microsoft.com/office/spreadsheetml/2017/richdata2" ref="A10:N16">
    <sortCondition ref="C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20212022 cash book</vt:lpstr>
      <vt:lpstr>cash book</vt:lpstr>
      <vt:lpstr>part last year cash book</vt:lpstr>
      <vt:lpstr>Savings Account Cash Book</vt:lpstr>
      <vt:lpstr>Receipts and Payments</vt:lpstr>
      <vt:lpstr>Year End Summary</vt:lpstr>
      <vt:lpstr>Assets</vt:lpstr>
      <vt:lpstr>clerk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 Mimms</dc:creator>
  <cp:lastModifiedBy>natalie gettings</cp:lastModifiedBy>
  <cp:lastPrinted>2022-05-10T16:15:21Z</cp:lastPrinted>
  <dcterms:created xsi:type="dcterms:W3CDTF">2018-08-06T14:33:02Z</dcterms:created>
  <dcterms:modified xsi:type="dcterms:W3CDTF">2022-06-07T10:41:05Z</dcterms:modified>
</cp:coreProperties>
</file>